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266.xml" ContentType="application/vnd.ms-excel.controlproperties+xml"/>
  <Override PartName="/xl/drawings/drawing11.xml" ContentType="application/vnd.openxmlformats-officedocument.drawing+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showInkAnnotation="0" codeName="ThisWorkbook"/>
  <mc:AlternateContent xmlns:mc="http://schemas.openxmlformats.org/markup-compatibility/2006">
    <mc:Choice Requires="x15">
      <x15ac:absPath xmlns:x15ac="http://schemas.microsoft.com/office/spreadsheetml/2010/11/ac" url="D:\dadofficialwork\SHARAT-LODR-REG-30-COVID169\SHARATLODR-MAR-2020\"/>
    </mc:Choice>
  </mc:AlternateContent>
  <bookViews>
    <workbookView xWindow="0" yWindow="0" windowWidth="15345" windowHeight="4020" tabRatio="887" activeTab="5"/>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SBO" sheetId="49" state="hidden" r:id="rId8"/>
    <sheet name="CGAndSG" sheetId="3" state="hidden" r:id="rId9"/>
    <sheet name="Banks" sheetId="4" state="hidden" r:id="rId10"/>
    <sheet name="OtherIND" sheetId="5" state="hidden" r:id="rId11"/>
    <sheet name="Individuals" sheetId="6" state="hidden" r:id="rId12"/>
    <sheet name="Government" sheetId="10" state="hidden" r:id="rId13"/>
    <sheet name="Institutions" sheetId="11" state="hidden" r:id="rId14"/>
    <sheet name="FPIPromoter" sheetId="14" state="hidden" r:id="rId15"/>
    <sheet name="OtherForeign" sheetId="15" state="hidden" r:id="rId16"/>
    <sheet name="MutuaFund" sheetId="16" state="hidden" r:id="rId17"/>
    <sheet name="VentureCap" sheetId="17" state="hidden" r:id="rId18"/>
    <sheet name="AIF" sheetId="18" state="hidden" r:id="rId19"/>
    <sheet name="FVC" sheetId="19" state="hidden" r:id="rId20"/>
    <sheet name="FPI_Insti" sheetId="20" state="hidden" r:id="rId21"/>
    <sheet name="Bank_Insti" sheetId="21" state="hidden" r:id="rId22"/>
    <sheet name="Insurance" sheetId="22" state="hidden" r:id="rId23"/>
    <sheet name="Pension" sheetId="23" state="hidden" r:id="rId24"/>
    <sheet name="Other_Insti" sheetId="24" state="hidden" r:id="rId25"/>
    <sheet name="CG&amp;SG&amp;PI" sheetId="25" state="hidden" r:id="rId26"/>
    <sheet name="Indivisual(aI)" sheetId="26" state="hidden" r:id="rId27"/>
    <sheet name="Indivisual(aII)" sheetId="28" state="hidden" r:id="rId28"/>
    <sheet name="NBFC" sheetId="31" state="hidden" r:id="rId29"/>
    <sheet name="EmpTrust" sheetId="32" state="hidden" r:id="rId30"/>
    <sheet name="OD" sheetId="33" state="hidden" r:id="rId31"/>
    <sheet name="Other_NonInsti" sheetId="34" state="hidden" r:id="rId32"/>
    <sheet name="DRHolder" sheetId="36" state="hidden" r:id="rId33"/>
    <sheet name="EBT" sheetId="38" state="hidden" r:id="rId34"/>
    <sheet name="Unclaimed_Prom" sheetId="41" state="hidden" r:id="rId35"/>
    <sheet name="TextBlock" sheetId="46" state="hidden" r:id="rId36"/>
    <sheet name="PAC_Public" sheetId="42" state="hidden" r:id="rId37"/>
    <sheet name="Unclaimed_Public" sheetId="43" state="hidden" r:id="rId38"/>
  </sheets>
  <functionGroups builtInGroupCount="18"/>
  <definedNames>
    <definedName name="_xlnm._FilterDatabase" localSheetId="4" hidden="1">Taxonomy!$A$83:$E$194</definedName>
    <definedName name="AR">Banks!$AA$7</definedName>
    <definedName name="half">GeneralInfo!$S$4:$S$5</definedName>
    <definedName name="pre">GeneralInfo!$S$1:$S$3</definedName>
    <definedName name="yy">GeneralInfo!$S$1:$S$5</definedName>
  </definedNames>
  <calcPr calcId="15251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15" i="5" l="1"/>
  <c r="Z15" i="5"/>
  <c r="X15" i="5"/>
  <c r="U15" i="5"/>
  <c r="O15" i="5"/>
  <c r="Q15" i="5" s="1"/>
  <c r="M15" i="5"/>
  <c r="X132" i="6"/>
  <c r="V132" i="6"/>
  <c r="S132" i="6"/>
  <c r="M132" i="6"/>
  <c r="O132" i="6" s="1"/>
  <c r="K132" i="6"/>
  <c r="X131" i="6"/>
  <c r="V131" i="6"/>
  <c r="S131" i="6"/>
  <c r="M131" i="6"/>
  <c r="O131" i="6" s="1"/>
  <c r="K131" i="6"/>
  <c r="X130" i="6"/>
  <c r="V130" i="6"/>
  <c r="S130" i="6"/>
  <c r="M130" i="6"/>
  <c r="O130" i="6" s="1"/>
  <c r="K130" i="6"/>
  <c r="X129" i="6"/>
  <c r="V129" i="6"/>
  <c r="S129" i="6"/>
  <c r="M129" i="6"/>
  <c r="O129" i="6" s="1"/>
  <c r="K129" i="6"/>
  <c r="X128" i="6"/>
  <c r="V128" i="6"/>
  <c r="S128" i="6"/>
  <c r="M128" i="6"/>
  <c r="O128" i="6" s="1"/>
  <c r="K128" i="6"/>
  <c r="X127" i="6"/>
  <c r="V127" i="6"/>
  <c r="S127" i="6"/>
  <c r="M127" i="6"/>
  <c r="O127" i="6" s="1"/>
  <c r="K127" i="6"/>
  <c r="X126" i="6"/>
  <c r="V126" i="6"/>
  <c r="S126" i="6"/>
  <c r="M126" i="6"/>
  <c r="O126" i="6" s="1"/>
  <c r="K126" i="6"/>
  <c r="X125" i="6"/>
  <c r="V125" i="6"/>
  <c r="S125" i="6"/>
  <c r="M125" i="6"/>
  <c r="O125" i="6" s="1"/>
  <c r="K125" i="6"/>
  <c r="X124" i="6"/>
  <c r="V124" i="6"/>
  <c r="S124" i="6"/>
  <c r="M124" i="6"/>
  <c r="O124" i="6" s="1"/>
  <c r="K124" i="6"/>
  <c r="X123" i="6"/>
  <c r="V123" i="6"/>
  <c r="S123" i="6"/>
  <c r="M123" i="6"/>
  <c r="O123" i="6" s="1"/>
  <c r="K123" i="6"/>
  <c r="X122" i="6"/>
  <c r="V122" i="6"/>
  <c r="S122" i="6"/>
  <c r="M122" i="6"/>
  <c r="O122" i="6" s="1"/>
  <c r="K122" i="6"/>
  <c r="X121" i="6"/>
  <c r="V121" i="6"/>
  <c r="S121" i="6"/>
  <c r="M121" i="6"/>
  <c r="O121" i="6" s="1"/>
  <c r="K121" i="6"/>
  <c r="X120" i="6"/>
  <c r="V120" i="6"/>
  <c r="S120" i="6"/>
  <c r="M120" i="6"/>
  <c r="O120" i="6" s="1"/>
  <c r="K120" i="6"/>
  <c r="X119" i="6"/>
  <c r="V119" i="6"/>
  <c r="S119" i="6"/>
  <c r="M119" i="6"/>
  <c r="O119" i="6" s="1"/>
  <c r="K119" i="6"/>
  <c r="X118" i="6"/>
  <c r="V118" i="6"/>
  <c r="S118" i="6"/>
  <c r="M118" i="6"/>
  <c r="O118" i="6" s="1"/>
  <c r="K118" i="6"/>
  <c r="X117" i="6"/>
  <c r="V117" i="6"/>
  <c r="S117" i="6"/>
  <c r="M117" i="6"/>
  <c r="O117" i="6" s="1"/>
  <c r="K117" i="6"/>
  <c r="X116" i="6"/>
  <c r="V116" i="6"/>
  <c r="S116" i="6"/>
  <c r="M116" i="6"/>
  <c r="O116" i="6" s="1"/>
  <c r="K116" i="6"/>
  <c r="X115" i="6"/>
  <c r="V115" i="6"/>
  <c r="S115" i="6"/>
  <c r="M115" i="6"/>
  <c r="O115" i="6" s="1"/>
  <c r="K115" i="6"/>
  <c r="X114" i="6"/>
  <c r="V114" i="6"/>
  <c r="S114" i="6"/>
  <c r="M114" i="6"/>
  <c r="O114" i="6" s="1"/>
  <c r="K114" i="6"/>
  <c r="X113" i="6"/>
  <c r="V113" i="6"/>
  <c r="S113" i="6"/>
  <c r="M113" i="6"/>
  <c r="O113" i="6" s="1"/>
  <c r="K113" i="6"/>
  <c r="X112" i="6"/>
  <c r="V112" i="6"/>
  <c r="S112" i="6"/>
  <c r="M112" i="6"/>
  <c r="O112" i="6" s="1"/>
  <c r="K112" i="6"/>
  <c r="X111" i="6"/>
  <c r="V111" i="6"/>
  <c r="S111" i="6"/>
  <c r="M111" i="6"/>
  <c r="O111" i="6" s="1"/>
  <c r="K111" i="6"/>
  <c r="X110" i="6"/>
  <c r="V110" i="6"/>
  <c r="S110" i="6"/>
  <c r="M110" i="6"/>
  <c r="O110" i="6" s="1"/>
  <c r="K110" i="6"/>
  <c r="X109" i="6"/>
  <c r="V109" i="6"/>
  <c r="S109" i="6"/>
  <c r="M109" i="6"/>
  <c r="O109" i="6" s="1"/>
  <c r="K109" i="6"/>
  <c r="X108" i="6"/>
  <c r="V108" i="6"/>
  <c r="S108" i="6"/>
  <c r="M108" i="6"/>
  <c r="O108" i="6" s="1"/>
  <c r="K108" i="6"/>
  <c r="X107" i="6"/>
  <c r="V107" i="6"/>
  <c r="S107" i="6"/>
  <c r="M107" i="6"/>
  <c r="O107" i="6" s="1"/>
  <c r="K107" i="6"/>
  <c r="X106" i="6"/>
  <c r="V106" i="6"/>
  <c r="S106" i="6"/>
  <c r="M106" i="6"/>
  <c r="O106" i="6" s="1"/>
  <c r="K106" i="6"/>
  <c r="X105" i="6"/>
  <c r="V105" i="6"/>
  <c r="S105" i="6"/>
  <c r="M105" i="6"/>
  <c r="O105" i="6" s="1"/>
  <c r="K105" i="6"/>
  <c r="X104" i="6"/>
  <c r="V104" i="6"/>
  <c r="S104" i="6"/>
  <c r="M104" i="6"/>
  <c r="O104" i="6" s="1"/>
  <c r="K104" i="6"/>
  <c r="X103" i="6"/>
  <c r="V103" i="6"/>
  <c r="S103" i="6"/>
  <c r="M103" i="6"/>
  <c r="O103" i="6" s="1"/>
  <c r="K103" i="6"/>
  <c r="X102" i="6"/>
  <c r="V102" i="6"/>
  <c r="S102" i="6"/>
  <c r="M102" i="6"/>
  <c r="O102" i="6" s="1"/>
  <c r="K102" i="6"/>
  <c r="X101" i="6"/>
  <c r="V101" i="6"/>
  <c r="S101" i="6"/>
  <c r="M101" i="6"/>
  <c r="O101" i="6" s="1"/>
  <c r="K101" i="6"/>
  <c r="X100" i="6"/>
  <c r="V100" i="6"/>
  <c r="S100" i="6"/>
  <c r="M100" i="6"/>
  <c r="O100" i="6" s="1"/>
  <c r="K100" i="6"/>
  <c r="X99" i="6"/>
  <c r="V99" i="6"/>
  <c r="S99" i="6"/>
  <c r="M99" i="6"/>
  <c r="O99" i="6" s="1"/>
  <c r="K99" i="6"/>
  <c r="X98" i="6"/>
  <c r="V98" i="6"/>
  <c r="S98" i="6"/>
  <c r="M98" i="6"/>
  <c r="O98" i="6" s="1"/>
  <c r="K98" i="6"/>
  <c r="X97" i="6"/>
  <c r="V97" i="6"/>
  <c r="S97" i="6"/>
  <c r="M97" i="6"/>
  <c r="O97" i="6" s="1"/>
  <c r="K97" i="6"/>
  <c r="X96" i="6"/>
  <c r="V96" i="6"/>
  <c r="S96" i="6"/>
  <c r="M96" i="6"/>
  <c r="O96" i="6" s="1"/>
  <c r="K96" i="6"/>
  <c r="X95" i="6"/>
  <c r="V95" i="6"/>
  <c r="S95" i="6"/>
  <c r="M95" i="6"/>
  <c r="O95" i="6" s="1"/>
  <c r="K95" i="6"/>
  <c r="X94" i="6"/>
  <c r="V94" i="6"/>
  <c r="S94" i="6"/>
  <c r="M94" i="6"/>
  <c r="O94" i="6" s="1"/>
  <c r="K94" i="6"/>
  <c r="X93" i="6"/>
  <c r="V93" i="6"/>
  <c r="S93" i="6"/>
  <c r="M93" i="6"/>
  <c r="O93" i="6" s="1"/>
  <c r="K93" i="6"/>
  <c r="X92" i="6"/>
  <c r="V92" i="6"/>
  <c r="S92" i="6"/>
  <c r="M92" i="6"/>
  <c r="O92" i="6" s="1"/>
  <c r="K92" i="6"/>
  <c r="X91" i="6"/>
  <c r="V91" i="6"/>
  <c r="S91" i="6"/>
  <c r="M91" i="6"/>
  <c r="O91" i="6" s="1"/>
  <c r="K91" i="6"/>
  <c r="X90" i="6"/>
  <c r="V90" i="6"/>
  <c r="S90" i="6"/>
  <c r="M90" i="6"/>
  <c r="O90" i="6" s="1"/>
  <c r="K90" i="6"/>
  <c r="X89" i="6"/>
  <c r="V89" i="6"/>
  <c r="S89" i="6"/>
  <c r="M89" i="6"/>
  <c r="O89" i="6" s="1"/>
  <c r="K89" i="6"/>
  <c r="X88" i="6"/>
  <c r="V88" i="6"/>
  <c r="S88" i="6"/>
  <c r="M88" i="6"/>
  <c r="O88" i="6" s="1"/>
  <c r="K88" i="6"/>
  <c r="X87" i="6"/>
  <c r="V87" i="6"/>
  <c r="S87" i="6"/>
  <c r="M87" i="6"/>
  <c r="O87" i="6" s="1"/>
  <c r="K87" i="6"/>
  <c r="X86" i="6"/>
  <c r="V86" i="6"/>
  <c r="S86" i="6"/>
  <c r="M86" i="6"/>
  <c r="O86" i="6" s="1"/>
  <c r="K86" i="6"/>
  <c r="X85" i="6"/>
  <c r="V85" i="6"/>
  <c r="S85" i="6"/>
  <c r="M85" i="6"/>
  <c r="O85" i="6" s="1"/>
  <c r="K85" i="6"/>
  <c r="X84" i="6"/>
  <c r="V84" i="6"/>
  <c r="S84" i="6"/>
  <c r="M84" i="6"/>
  <c r="O84" i="6" s="1"/>
  <c r="K84" i="6"/>
  <c r="X83" i="6"/>
  <c r="V83" i="6"/>
  <c r="S83" i="6"/>
  <c r="M83" i="6"/>
  <c r="O83" i="6" s="1"/>
  <c r="K83" i="6"/>
  <c r="X82" i="6"/>
  <c r="V82" i="6"/>
  <c r="S82" i="6"/>
  <c r="M82" i="6"/>
  <c r="O82" i="6" s="1"/>
  <c r="K82" i="6"/>
  <c r="X81" i="6"/>
  <c r="V81" i="6"/>
  <c r="S81" i="6"/>
  <c r="M81" i="6"/>
  <c r="O81" i="6" s="1"/>
  <c r="K81" i="6"/>
  <c r="X80" i="6"/>
  <c r="V80" i="6"/>
  <c r="S80" i="6"/>
  <c r="M80" i="6"/>
  <c r="O80" i="6" s="1"/>
  <c r="K80" i="6"/>
  <c r="X79" i="6"/>
  <c r="V79" i="6"/>
  <c r="S79" i="6"/>
  <c r="M79" i="6"/>
  <c r="O79" i="6" s="1"/>
  <c r="K79" i="6"/>
  <c r="X78" i="6"/>
  <c r="V78" i="6"/>
  <c r="S78" i="6"/>
  <c r="M78" i="6"/>
  <c r="O78" i="6" s="1"/>
  <c r="K78" i="6"/>
  <c r="X77" i="6"/>
  <c r="V77" i="6"/>
  <c r="S77" i="6"/>
  <c r="M77" i="6"/>
  <c r="O77" i="6" s="1"/>
  <c r="K77" i="6"/>
  <c r="X76" i="6"/>
  <c r="V76" i="6"/>
  <c r="S76" i="6"/>
  <c r="M76" i="6"/>
  <c r="O76" i="6" s="1"/>
  <c r="K76" i="6"/>
  <c r="X75" i="6"/>
  <c r="V75" i="6"/>
  <c r="S75" i="6"/>
  <c r="M75" i="6"/>
  <c r="O75" i="6" s="1"/>
  <c r="K75" i="6"/>
  <c r="X74" i="6"/>
  <c r="V74" i="6"/>
  <c r="S74" i="6"/>
  <c r="M74" i="6"/>
  <c r="O74" i="6" s="1"/>
  <c r="K74" i="6"/>
  <c r="X73" i="6"/>
  <c r="V73" i="6"/>
  <c r="S73" i="6"/>
  <c r="M73" i="6"/>
  <c r="O73" i="6" s="1"/>
  <c r="K73" i="6"/>
  <c r="X72" i="6"/>
  <c r="V72" i="6"/>
  <c r="S72" i="6"/>
  <c r="M72" i="6"/>
  <c r="O72" i="6" s="1"/>
  <c r="K72" i="6"/>
  <c r="X71" i="6"/>
  <c r="V71" i="6"/>
  <c r="S71" i="6"/>
  <c r="M71" i="6"/>
  <c r="O71" i="6" s="1"/>
  <c r="K71" i="6"/>
  <c r="X70" i="6"/>
  <c r="V70" i="6"/>
  <c r="S70" i="6"/>
  <c r="M70" i="6"/>
  <c r="O70" i="6" s="1"/>
  <c r="K70" i="6"/>
  <c r="X69" i="6"/>
  <c r="V69" i="6"/>
  <c r="S69" i="6"/>
  <c r="M69" i="6"/>
  <c r="O69" i="6" s="1"/>
  <c r="K69" i="6"/>
  <c r="X68" i="6"/>
  <c r="V68" i="6"/>
  <c r="S68" i="6"/>
  <c r="M68" i="6"/>
  <c r="O68" i="6" s="1"/>
  <c r="K68" i="6"/>
  <c r="X67" i="6"/>
  <c r="V67" i="6"/>
  <c r="S67" i="6"/>
  <c r="M67" i="6"/>
  <c r="O67" i="6" s="1"/>
  <c r="K67" i="6"/>
  <c r="X66" i="6"/>
  <c r="V66" i="6"/>
  <c r="S66" i="6"/>
  <c r="M66" i="6"/>
  <c r="O66" i="6" s="1"/>
  <c r="K66" i="6"/>
  <c r="X65" i="6"/>
  <c r="V65" i="6"/>
  <c r="S65" i="6"/>
  <c r="M65" i="6"/>
  <c r="O65" i="6" s="1"/>
  <c r="K65" i="6"/>
  <c r="X64" i="6"/>
  <c r="V64" i="6"/>
  <c r="S64" i="6"/>
  <c r="M64" i="6"/>
  <c r="O64" i="6" s="1"/>
  <c r="K64" i="6"/>
  <c r="X63" i="6"/>
  <c r="V63" i="6"/>
  <c r="S63" i="6"/>
  <c r="M63" i="6"/>
  <c r="O63" i="6" s="1"/>
  <c r="K63" i="6"/>
  <c r="X62" i="6"/>
  <c r="V62" i="6"/>
  <c r="S62" i="6"/>
  <c r="M62" i="6"/>
  <c r="O62" i="6" s="1"/>
  <c r="K62" i="6"/>
  <c r="X61" i="6"/>
  <c r="V61" i="6"/>
  <c r="S61" i="6"/>
  <c r="M61" i="6"/>
  <c r="O61" i="6" s="1"/>
  <c r="K61" i="6"/>
  <c r="X60" i="6"/>
  <c r="V60" i="6"/>
  <c r="S60" i="6"/>
  <c r="M60" i="6"/>
  <c r="O60" i="6" s="1"/>
  <c r="K60" i="6"/>
  <c r="X59" i="6"/>
  <c r="V59" i="6"/>
  <c r="S59" i="6"/>
  <c r="M59" i="6"/>
  <c r="O59" i="6" s="1"/>
  <c r="K59" i="6"/>
  <c r="X58" i="6"/>
  <c r="V58" i="6"/>
  <c r="S58" i="6"/>
  <c r="M58" i="6"/>
  <c r="O58" i="6" s="1"/>
  <c r="K58" i="6"/>
  <c r="X57" i="6"/>
  <c r="V57" i="6"/>
  <c r="S57" i="6"/>
  <c r="M57" i="6"/>
  <c r="O57" i="6" s="1"/>
  <c r="K57" i="6"/>
  <c r="X56" i="6"/>
  <c r="V56" i="6"/>
  <c r="S56" i="6"/>
  <c r="M56" i="6"/>
  <c r="O56" i="6" s="1"/>
  <c r="K56" i="6"/>
  <c r="X55" i="6"/>
  <c r="V55" i="6"/>
  <c r="S55" i="6"/>
  <c r="M55" i="6"/>
  <c r="O55" i="6" s="1"/>
  <c r="K55" i="6"/>
  <c r="X54" i="6"/>
  <c r="V54" i="6"/>
  <c r="S54" i="6"/>
  <c r="M54" i="6"/>
  <c r="O54" i="6" s="1"/>
  <c r="K54" i="6"/>
  <c r="X53" i="6"/>
  <c r="V53" i="6"/>
  <c r="S53" i="6"/>
  <c r="M53" i="6"/>
  <c r="O53" i="6" s="1"/>
  <c r="K53" i="6"/>
  <c r="X52" i="6"/>
  <c r="V52" i="6"/>
  <c r="S52" i="6"/>
  <c r="M52" i="6"/>
  <c r="O52" i="6" s="1"/>
  <c r="K52" i="6"/>
  <c r="X51" i="6"/>
  <c r="V51" i="6"/>
  <c r="S51" i="6"/>
  <c r="M51" i="6"/>
  <c r="O51" i="6" s="1"/>
  <c r="K51" i="6"/>
  <c r="X50" i="6"/>
  <c r="V50" i="6"/>
  <c r="S50" i="6"/>
  <c r="M50" i="6"/>
  <c r="O50" i="6" s="1"/>
  <c r="K50" i="6"/>
  <c r="X49" i="6"/>
  <c r="V49" i="6"/>
  <c r="S49" i="6"/>
  <c r="M49" i="6"/>
  <c r="O49" i="6" s="1"/>
  <c r="K49" i="6"/>
  <c r="X48" i="6"/>
  <c r="V48" i="6"/>
  <c r="S48" i="6"/>
  <c r="M48" i="6"/>
  <c r="O48" i="6" s="1"/>
  <c r="K48" i="6"/>
  <c r="X47" i="6"/>
  <c r="V47" i="6"/>
  <c r="S47" i="6"/>
  <c r="M47" i="6"/>
  <c r="O47" i="6" s="1"/>
  <c r="K47" i="6"/>
  <c r="X46" i="6"/>
  <c r="V46" i="6"/>
  <c r="S46" i="6"/>
  <c r="M46" i="6"/>
  <c r="O46" i="6" s="1"/>
  <c r="K46" i="6"/>
  <c r="X45" i="6"/>
  <c r="V45" i="6"/>
  <c r="S45" i="6"/>
  <c r="M45" i="6"/>
  <c r="O45" i="6" s="1"/>
  <c r="K45" i="6"/>
  <c r="X44" i="6"/>
  <c r="V44" i="6"/>
  <c r="S44" i="6"/>
  <c r="M44" i="6"/>
  <c r="O44" i="6" s="1"/>
  <c r="K44" i="6"/>
  <c r="X43" i="6"/>
  <c r="V43" i="6"/>
  <c r="S43" i="6"/>
  <c r="M43" i="6"/>
  <c r="O43" i="6" s="1"/>
  <c r="K43" i="6"/>
  <c r="X42" i="6"/>
  <c r="V42" i="6"/>
  <c r="S42" i="6"/>
  <c r="M42" i="6"/>
  <c r="O42" i="6" s="1"/>
  <c r="K42" i="6"/>
  <c r="X41" i="6"/>
  <c r="V41" i="6"/>
  <c r="S41" i="6"/>
  <c r="M41" i="6"/>
  <c r="O41" i="6" s="1"/>
  <c r="K41" i="6"/>
  <c r="X40" i="6"/>
  <c r="V40" i="6"/>
  <c r="S40" i="6"/>
  <c r="M40" i="6"/>
  <c r="O40" i="6" s="1"/>
  <c r="K40" i="6"/>
  <c r="X39" i="6"/>
  <c r="V39" i="6"/>
  <c r="S39" i="6"/>
  <c r="M39" i="6"/>
  <c r="O39" i="6" s="1"/>
  <c r="K39" i="6"/>
  <c r="X38" i="6"/>
  <c r="V38" i="6"/>
  <c r="S38" i="6"/>
  <c r="M38" i="6"/>
  <c r="O38" i="6" s="1"/>
  <c r="K38" i="6"/>
  <c r="X37" i="6"/>
  <c r="V37" i="6"/>
  <c r="S37" i="6"/>
  <c r="M37" i="6"/>
  <c r="O37" i="6" s="1"/>
  <c r="K37" i="6"/>
  <c r="X36" i="6"/>
  <c r="V36" i="6"/>
  <c r="S36" i="6"/>
  <c r="M36" i="6"/>
  <c r="O36" i="6" s="1"/>
  <c r="K36" i="6"/>
  <c r="X35" i="6"/>
  <c r="V35" i="6"/>
  <c r="S35" i="6"/>
  <c r="M35" i="6"/>
  <c r="O35" i="6" s="1"/>
  <c r="K35" i="6"/>
  <c r="X34" i="6"/>
  <c r="V34" i="6"/>
  <c r="S34" i="6"/>
  <c r="M34" i="6"/>
  <c r="O34" i="6" s="1"/>
  <c r="K34" i="6"/>
  <c r="X33" i="6"/>
  <c r="V33" i="6"/>
  <c r="S33" i="6"/>
  <c r="M33" i="6"/>
  <c r="O33" i="6" s="1"/>
  <c r="K33" i="6"/>
  <c r="X32" i="6"/>
  <c r="V32" i="6"/>
  <c r="S32" i="6"/>
  <c r="M32" i="6"/>
  <c r="O32" i="6" s="1"/>
  <c r="K32" i="6"/>
  <c r="X31" i="6"/>
  <c r="V31" i="6"/>
  <c r="S31" i="6"/>
  <c r="M31" i="6"/>
  <c r="O31" i="6" s="1"/>
  <c r="K31" i="6"/>
  <c r="X30" i="6"/>
  <c r="V30" i="6"/>
  <c r="S30" i="6"/>
  <c r="M30" i="6"/>
  <c r="O30" i="6" s="1"/>
  <c r="K30" i="6"/>
  <c r="X29" i="6"/>
  <c r="V29" i="6"/>
  <c r="S29" i="6"/>
  <c r="M29" i="6"/>
  <c r="O29" i="6" s="1"/>
  <c r="K29" i="6"/>
  <c r="X28" i="6"/>
  <c r="V28" i="6"/>
  <c r="S28" i="6"/>
  <c r="M28" i="6"/>
  <c r="O28" i="6" s="1"/>
  <c r="K28" i="6"/>
  <c r="X27" i="6"/>
  <c r="V27" i="6"/>
  <c r="S27" i="6"/>
  <c r="M27" i="6"/>
  <c r="O27" i="6" s="1"/>
  <c r="K27" i="6"/>
  <c r="X26" i="6"/>
  <c r="V26" i="6"/>
  <c r="S26" i="6"/>
  <c r="M26" i="6"/>
  <c r="O26" i="6" s="1"/>
  <c r="K26" i="6"/>
  <c r="X25" i="6"/>
  <c r="V25" i="6"/>
  <c r="S25" i="6"/>
  <c r="M25" i="6"/>
  <c r="O25" i="6" s="1"/>
  <c r="K25" i="6"/>
  <c r="X24" i="6"/>
  <c r="V24" i="6"/>
  <c r="S24" i="6"/>
  <c r="M24" i="6"/>
  <c r="O24" i="6" s="1"/>
  <c r="K24" i="6"/>
  <c r="X23" i="6"/>
  <c r="V23" i="6"/>
  <c r="S23" i="6"/>
  <c r="M23" i="6"/>
  <c r="O23" i="6" s="1"/>
  <c r="K23" i="6"/>
  <c r="X22" i="6"/>
  <c r="V22" i="6"/>
  <c r="S22" i="6"/>
  <c r="M22" i="6"/>
  <c r="O22" i="6" s="1"/>
  <c r="K22" i="6"/>
  <c r="X21" i="6"/>
  <c r="V21" i="6"/>
  <c r="S21" i="6"/>
  <c r="M21" i="6"/>
  <c r="O21" i="6" s="1"/>
  <c r="K21" i="6"/>
  <c r="X20" i="6"/>
  <c r="V20" i="6"/>
  <c r="S20" i="6"/>
  <c r="M20" i="6"/>
  <c r="O20" i="6" s="1"/>
  <c r="K20" i="6"/>
  <c r="X19" i="6"/>
  <c r="V19" i="6"/>
  <c r="S19" i="6"/>
  <c r="M19" i="6"/>
  <c r="O19" i="6" s="1"/>
  <c r="K19" i="6"/>
  <c r="X18" i="6"/>
  <c r="V18" i="6"/>
  <c r="S18" i="6"/>
  <c r="M18" i="6"/>
  <c r="O18" i="6" s="1"/>
  <c r="K18" i="6"/>
  <c r="X17" i="6"/>
  <c r="V17" i="6"/>
  <c r="S17" i="6"/>
  <c r="M17" i="6"/>
  <c r="O17" i="6" s="1"/>
  <c r="K17" i="6"/>
  <c r="X16" i="6"/>
  <c r="V16" i="6"/>
  <c r="S16" i="6"/>
  <c r="M16" i="6"/>
  <c r="O16" i="6" s="1"/>
  <c r="K16" i="6"/>
  <c r="X15" i="6"/>
  <c r="V15" i="6"/>
  <c r="S15" i="6"/>
  <c r="M15" i="6"/>
  <c r="O15" i="6" s="1"/>
  <c r="K15" i="6"/>
  <c r="X279" i="2"/>
  <c r="V279" i="2"/>
  <c r="S279" i="2"/>
  <c r="M279" i="2"/>
  <c r="O279" i="2" s="1"/>
  <c r="K279" i="2"/>
  <c r="X278" i="2"/>
  <c r="V278" i="2"/>
  <c r="S278" i="2"/>
  <c r="M278" i="2"/>
  <c r="O278" i="2" s="1"/>
  <c r="K278" i="2"/>
  <c r="X277" i="2"/>
  <c r="V277" i="2"/>
  <c r="S277" i="2"/>
  <c r="M277" i="2"/>
  <c r="O277" i="2" s="1"/>
  <c r="K277" i="2"/>
  <c r="X276" i="2"/>
  <c r="V276" i="2"/>
  <c r="S276" i="2"/>
  <c r="M276" i="2"/>
  <c r="O276" i="2" s="1"/>
  <c r="K276" i="2"/>
  <c r="X275" i="2"/>
  <c r="V275" i="2"/>
  <c r="S275" i="2"/>
  <c r="M275" i="2"/>
  <c r="O275" i="2" s="1"/>
  <c r="K275" i="2"/>
  <c r="X274" i="2"/>
  <c r="V274" i="2"/>
  <c r="S274" i="2"/>
  <c r="M274" i="2"/>
  <c r="O274" i="2" s="1"/>
  <c r="K274" i="2"/>
  <c r="X273" i="2"/>
  <c r="V273" i="2"/>
  <c r="S273" i="2"/>
  <c r="M273" i="2"/>
  <c r="O273" i="2" s="1"/>
  <c r="K273" i="2"/>
  <c r="X272" i="2"/>
  <c r="V272" i="2"/>
  <c r="S272" i="2"/>
  <c r="M272" i="2"/>
  <c r="O272" i="2" s="1"/>
  <c r="K272" i="2"/>
  <c r="X271" i="2"/>
  <c r="V271" i="2"/>
  <c r="S271" i="2"/>
  <c r="M271" i="2"/>
  <c r="O271" i="2" s="1"/>
  <c r="K271" i="2"/>
  <c r="X270" i="2"/>
  <c r="V270" i="2"/>
  <c r="S270" i="2"/>
  <c r="M270" i="2"/>
  <c r="O270" i="2" s="1"/>
  <c r="K270" i="2"/>
  <c r="X269" i="2"/>
  <c r="V269" i="2"/>
  <c r="S269" i="2"/>
  <c r="M269" i="2"/>
  <c r="O269" i="2" s="1"/>
  <c r="K269" i="2"/>
  <c r="X268" i="2"/>
  <c r="V268" i="2"/>
  <c r="S268" i="2"/>
  <c r="M268" i="2"/>
  <c r="O268" i="2" s="1"/>
  <c r="K268" i="2"/>
  <c r="X267" i="2"/>
  <c r="V267" i="2"/>
  <c r="S267" i="2"/>
  <c r="M267" i="2"/>
  <c r="O267" i="2" s="1"/>
  <c r="K267" i="2"/>
  <c r="X266" i="2"/>
  <c r="V266" i="2"/>
  <c r="S266" i="2"/>
  <c r="M266" i="2"/>
  <c r="O266" i="2" s="1"/>
  <c r="K266" i="2"/>
  <c r="X265" i="2"/>
  <c r="V265" i="2"/>
  <c r="S265" i="2"/>
  <c r="M265" i="2"/>
  <c r="O265" i="2" s="1"/>
  <c r="K265" i="2"/>
  <c r="X264" i="2"/>
  <c r="V264" i="2"/>
  <c r="S264" i="2"/>
  <c r="M264" i="2"/>
  <c r="O264" i="2" s="1"/>
  <c r="K264" i="2"/>
  <c r="X263" i="2"/>
  <c r="V263" i="2"/>
  <c r="S263" i="2"/>
  <c r="M263" i="2"/>
  <c r="O263" i="2" s="1"/>
  <c r="K263" i="2"/>
  <c r="X262" i="2"/>
  <c r="V262" i="2"/>
  <c r="S262" i="2"/>
  <c r="M262" i="2"/>
  <c r="O262" i="2" s="1"/>
  <c r="K262" i="2"/>
  <c r="X261" i="2"/>
  <c r="V261" i="2"/>
  <c r="S261" i="2"/>
  <c r="M261" i="2"/>
  <c r="O261" i="2" s="1"/>
  <c r="K261" i="2"/>
  <c r="X260" i="2"/>
  <c r="V260" i="2"/>
  <c r="S260" i="2"/>
  <c r="M260" i="2"/>
  <c r="O260" i="2" s="1"/>
  <c r="K260" i="2"/>
  <c r="X259" i="2"/>
  <c r="V259" i="2"/>
  <c r="S259" i="2"/>
  <c r="M259" i="2"/>
  <c r="O259" i="2" s="1"/>
  <c r="K259" i="2"/>
  <c r="X258" i="2"/>
  <c r="V258" i="2"/>
  <c r="S258" i="2"/>
  <c r="M258" i="2"/>
  <c r="O258" i="2" s="1"/>
  <c r="K258" i="2"/>
  <c r="X257" i="2"/>
  <c r="V257" i="2"/>
  <c r="S257" i="2"/>
  <c r="M257" i="2"/>
  <c r="O257" i="2" s="1"/>
  <c r="K257" i="2"/>
  <c r="X256" i="2"/>
  <c r="V256" i="2"/>
  <c r="S256" i="2"/>
  <c r="M256" i="2"/>
  <c r="O256" i="2" s="1"/>
  <c r="K256" i="2"/>
  <c r="X255" i="2"/>
  <c r="V255" i="2"/>
  <c r="S255" i="2"/>
  <c r="M255" i="2"/>
  <c r="O255" i="2" s="1"/>
  <c r="K255" i="2"/>
  <c r="X254" i="2"/>
  <c r="V254" i="2"/>
  <c r="S254" i="2"/>
  <c r="M254" i="2"/>
  <c r="O254" i="2" s="1"/>
  <c r="K254" i="2"/>
  <c r="X253" i="2"/>
  <c r="V253" i="2"/>
  <c r="S253" i="2"/>
  <c r="M253" i="2"/>
  <c r="O253" i="2" s="1"/>
  <c r="K253" i="2"/>
  <c r="X252" i="2"/>
  <c r="V252" i="2"/>
  <c r="S252" i="2"/>
  <c r="M252" i="2"/>
  <c r="O252" i="2" s="1"/>
  <c r="K252" i="2"/>
  <c r="X251" i="2"/>
  <c r="V251" i="2"/>
  <c r="S251" i="2"/>
  <c r="M251" i="2"/>
  <c r="O251" i="2" s="1"/>
  <c r="K251" i="2"/>
  <c r="X250" i="2"/>
  <c r="V250" i="2"/>
  <c r="S250" i="2"/>
  <c r="M250" i="2"/>
  <c r="O250" i="2" s="1"/>
  <c r="K250" i="2"/>
  <c r="X249" i="2"/>
  <c r="V249" i="2"/>
  <c r="S249" i="2"/>
  <c r="M249" i="2"/>
  <c r="O249" i="2" s="1"/>
  <c r="K249" i="2"/>
  <c r="X248" i="2"/>
  <c r="V248" i="2"/>
  <c r="S248" i="2"/>
  <c r="M248" i="2"/>
  <c r="O248" i="2" s="1"/>
  <c r="K248" i="2"/>
  <c r="X247" i="2"/>
  <c r="V247" i="2"/>
  <c r="S247" i="2"/>
  <c r="M247" i="2"/>
  <c r="O247" i="2" s="1"/>
  <c r="K247" i="2"/>
  <c r="X246" i="2"/>
  <c r="V246" i="2"/>
  <c r="S246" i="2"/>
  <c r="M246" i="2"/>
  <c r="O246" i="2" s="1"/>
  <c r="K246" i="2"/>
  <c r="X245" i="2"/>
  <c r="V245" i="2"/>
  <c r="S245" i="2"/>
  <c r="M245" i="2"/>
  <c r="O245" i="2" s="1"/>
  <c r="K245" i="2"/>
  <c r="X244" i="2"/>
  <c r="V244" i="2"/>
  <c r="S244" i="2"/>
  <c r="M244" i="2"/>
  <c r="O244" i="2" s="1"/>
  <c r="K244" i="2"/>
  <c r="X243" i="2"/>
  <c r="V243" i="2"/>
  <c r="S243" i="2"/>
  <c r="M243" i="2"/>
  <c r="O243" i="2" s="1"/>
  <c r="K243" i="2"/>
  <c r="X242" i="2"/>
  <c r="V242" i="2"/>
  <c r="S242" i="2"/>
  <c r="M242" i="2"/>
  <c r="O242" i="2" s="1"/>
  <c r="K242" i="2"/>
  <c r="X241" i="2"/>
  <c r="V241" i="2"/>
  <c r="S241" i="2"/>
  <c r="M241" i="2"/>
  <c r="O241" i="2" s="1"/>
  <c r="K241" i="2"/>
  <c r="X240" i="2"/>
  <c r="V240" i="2"/>
  <c r="S240" i="2"/>
  <c r="M240" i="2"/>
  <c r="O240" i="2" s="1"/>
  <c r="K240" i="2"/>
  <c r="X239" i="2"/>
  <c r="V239" i="2"/>
  <c r="S239" i="2"/>
  <c r="M239" i="2"/>
  <c r="O239" i="2" s="1"/>
  <c r="K239" i="2"/>
  <c r="X238" i="2"/>
  <c r="V238" i="2"/>
  <c r="S238" i="2"/>
  <c r="M238" i="2"/>
  <c r="O238" i="2" s="1"/>
  <c r="K238" i="2"/>
  <c r="X237" i="2"/>
  <c r="V237" i="2"/>
  <c r="S237" i="2"/>
  <c r="M237" i="2"/>
  <c r="O237" i="2" s="1"/>
  <c r="K237" i="2"/>
  <c r="X236" i="2"/>
  <c r="V236" i="2"/>
  <c r="S236" i="2"/>
  <c r="M236" i="2"/>
  <c r="O236" i="2" s="1"/>
  <c r="K236" i="2"/>
  <c r="X235" i="2"/>
  <c r="V235" i="2"/>
  <c r="S235" i="2"/>
  <c r="M235" i="2"/>
  <c r="O235" i="2" s="1"/>
  <c r="K235" i="2"/>
  <c r="X234" i="2"/>
  <c r="V234" i="2"/>
  <c r="S234" i="2"/>
  <c r="M234" i="2"/>
  <c r="O234" i="2" s="1"/>
  <c r="K234" i="2"/>
  <c r="X233" i="2"/>
  <c r="V233" i="2"/>
  <c r="S233" i="2"/>
  <c r="M233" i="2"/>
  <c r="O233" i="2" s="1"/>
  <c r="K233" i="2"/>
  <c r="X232" i="2"/>
  <c r="V232" i="2"/>
  <c r="S232" i="2"/>
  <c r="M232" i="2"/>
  <c r="O232" i="2" s="1"/>
  <c r="K232" i="2"/>
  <c r="X231" i="2"/>
  <c r="V231" i="2"/>
  <c r="S231" i="2"/>
  <c r="M231" i="2"/>
  <c r="O231" i="2" s="1"/>
  <c r="K231" i="2"/>
  <c r="X230" i="2"/>
  <c r="V230" i="2"/>
  <c r="S230" i="2"/>
  <c r="M230" i="2"/>
  <c r="O230" i="2" s="1"/>
  <c r="K230" i="2"/>
  <c r="X229" i="2"/>
  <c r="V229" i="2"/>
  <c r="S229" i="2"/>
  <c r="M229" i="2"/>
  <c r="O229" i="2" s="1"/>
  <c r="K229" i="2"/>
  <c r="X228" i="2"/>
  <c r="V228" i="2"/>
  <c r="S228" i="2"/>
  <c r="M228" i="2"/>
  <c r="O228" i="2" s="1"/>
  <c r="K228" i="2"/>
  <c r="X227" i="2"/>
  <c r="V227" i="2"/>
  <c r="S227" i="2"/>
  <c r="M227" i="2"/>
  <c r="O227" i="2" s="1"/>
  <c r="K227" i="2"/>
  <c r="X226" i="2"/>
  <c r="V226" i="2"/>
  <c r="S226" i="2"/>
  <c r="M226" i="2"/>
  <c r="O226" i="2" s="1"/>
  <c r="K226" i="2"/>
  <c r="X225" i="2"/>
  <c r="V225" i="2"/>
  <c r="S225" i="2"/>
  <c r="M225" i="2"/>
  <c r="O225" i="2" s="1"/>
  <c r="K225" i="2"/>
  <c r="X224" i="2"/>
  <c r="V224" i="2"/>
  <c r="S224" i="2"/>
  <c r="M224" i="2"/>
  <c r="O224" i="2" s="1"/>
  <c r="K224" i="2"/>
  <c r="X223" i="2"/>
  <c r="V223" i="2"/>
  <c r="S223" i="2"/>
  <c r="M223" i="2"/>
  <c r="O223" i="2" s="1"/>
  <c r="K223" i="2"/>
  <c r="X222" i="2"/>
  <c r="V222" i="2"/>
  <c r="S222" i="2"/>
  <c r="M222" i="2"/>
  <c r="O222" i="2" s="1"/>
  <c r="K222" i="2"/>
  <c r="X221" i="2"/>
  <c r="V221" i="2"/>
  <c r="S221" i="2"/>
  <c r="M221" i="2"/>
  <c r="O221" i="2" s="1"/>
  <c r="K221" i="2"/>
  <c r="X220" i="2"/>
  <c r="V220" i="2"/>
  <c r="S220" i="2"/>
  <c r="M220" i="2"/>
  <c r="O220" i="2" s="1"/>
  <c r="K220" i="2"/>
  <c r="X219" i="2"/>
  <c r="V219" i="2"/>
  <c r="S219" i="2"/>
  <c r="M219" i="2"/>
  <c r="O219" i="2" s="1"/>
  <c r="K219" i="2"/>
  <c r="X218" i="2"/>
  <c r="V218" i="2"/>
  <c r="S218" i="2"/>
  <c r="M218" i="2"/>
  <c r="O218" i="2" s="1"/>
  <c r="K218" i="2"/>
  <c r="X217" i="2"/>
  <c r="V217" i="2"/>
  <c r="S217" i="2"/>
  <c r="M217" i="2"/>
  <c r="O217" i="2" s="1"/>
  <c r="K217" i="2"/>
  <c r="X216" i="2"/>
  <c r="V216" i="2"/>
  <c r="S216" i="2"/>
  <c r="M216" i="2"/>
  <c r="O216" i="2" s="1"/>
  <c r="K216" i="2"/>
  <c r="X215" i="2"/>
  <c r="V215" i="2"/>
  <c r="S215" i="2"/>
  <c r="M215" i="2"/>
  <c r="O215" i="2" s="1"/>
  <c r="K215" i="2"/>
  <c r="X214" i="2"/>
  <c r="V214" i="2"/>
  <c r="S214" i="2"/>
  <c r="M214" i="2"/>
  <c r="O214" i="2" s="1"/>
  <c r="K214" i="2"/>
  <c r="X213" i="2"/>
  <c r="V213" i="2"/>
  <c r="S213" i="2"/>
  <c r="M213" i="2"/>
  <c r="O213" i="2" s="1"/>
  <c r="K213" i="2"/>
  <c r="X212" i="2"/>
  <c r="V212" i="2"/>
  <c r="S212" i="2"/>
  <c r="M212" i="2"/>
  <c r="O212" i="2" s="1"/>
  <c r="K212" i="2"/>
  <c r="X211" i="2"/>
  <c r="V211" i="2"/>
  <c r="S211" i="2"/>
  <c r="M211" i="2"/>
  <c r="O211" i="2" s="1"/>
  <c r="K211" i="2"/>
  <c r="X210" i="2"/>
  <c r="V210" i="2"/>
  <c r="S210" i="2"/>
  <c r="M210" i="2"/>
  <c r="O210" i="2" s="1"/>
  <c r="K210" i="2"/>
  <c r="X209" i="2"/>
  <c r="V209" i="2"/>
  <c r="S209" i="2"/>
  <c r="M209" i="2"/>
  <c r="O209" i="2" s="1"/>
  <c r="K209" i="2"/>
  <c r="X208" i="2"/>
  <c r="V208" i="2"/>
  <c r="S208" i="2"/>
  <c r="M208" i="2"/>
  <c r="O208" i="2" s="1"/>
  <c r="K208" i="2"/>
  <c r="X207" i="2"/>
  <c r="V207" i="2"/>
  <c r="S207" i="2"/>
  <c r="M207" i="2"/>
  <c r="O207" i="2" s="1"/>
  <c r="K207" i="2"/>
  <c r="X206" i="2"/>
  <c r="V206" i="2"/>
  <c r="S206" i="2"/>
  <c r="M206" i="2"/>
  <c r="O206" i="2" s="1"/>
  <c r="K206" i="2"/>
  <c r="X205" i="2"/>
  <c r="V205" i="2"/>
  <c r="S205" i="2"/>
  <c r="M205" i="2"/>
  <c r="O205" i="2" s="1"/>
  <c r="K205" i="2"/>
  <c r="X204" i="2"/>
  <c r="V204" i="2"/>
  <c r="S204" i="2"/>
  <c r="M204" i="2"/>
  <c r="O204" i="2" s="1"/>
  <c r="K204" i="2"/>
  <c r="X203" i="2"/>
  <c r="V203" i="2"/>
  <c r="S203" i="2"/>
  <c r="M203" i="2"/>
  <c r="O203" i="2" s="1"/>
  <c r="K203" i="2"/>
  <c r="X202" i="2"/>
  <c r="V202" i="2"/>
  <c r="S202" i="2"/>
  <c r="M202" i="2"/>
  <c r="O202" i="2" s="1"/>
  <c r="K202" i="2"/>
  <c r="X201" i="2"/>
  <c r="V201" i="2"/>
  <c r="S201" i="2"/>
  <c r="M201" i="2"/>
  <c r="O201" i="2" s="1"/>
  <c r="K201" i="2"/>
  <c r="X200" i="2"/>
  <c r="V200" i="2"/>
  <c r="S200" i="2"/>
  <c r="M200" i="2"/>
  <c r="O200" i="2" s="1"/>
  <c r="K200" i="2"/>
  <c r="X199" i="2"/>
  <c r="V199" i="2"/>
  <c r="S199" i="2"/>
  <c r="M199" i="2"/>
  <c r="O199" i="2" s="1"/>
  <c r="K199" i="2"/>
  <c r="X198" i="2"/>
  <c r="V198" i="2"/>
  <c r="S198" i="2"/>
  <c r="M198" i="2"/>
  <c r="O198" i="2" s="1"/>
  <c r="K198" i="2"/>
  <c r="X197" i="2"/>
  <c r="V197" i="2"/>
  <c r="S197" i="2"/>
  <c r="M197" i="2"/>
  <c r="O197" i="2" s="1"/>
  <c r="K197" i="2"/>
  <c r="X196" i="2"/>
  <c r="V196" i="2"/>
  <c r="S196" i="2"/>
  <c r="M196" i="2"/>
  <c r="O196" i="2" s="1"/>
  <c r="K196" i="2"/>
  <c r="X195" i="2"/>
  <c r="V195" i="2"/>
  <c r="S195" i="2"/>
  <c r="M195" i="2"/>
  <c r="O195" i="2" s="1"/>
  <c r="K195" i="2"/>
  <c r="X194" i="2"/>
  <c r="V194" i="2"/>
  <c r="S194" i="2"/>
  <c r="M194" i="2"/>
  <c r="O194" i="2" s="1"/>
  <c r="K194" i="2"/>
  <c r="X193" i="2"/>
  <c r="V193" i="2"/>
  <c r="S193" i="2"/>
  <c r="M193" i="2"/>
  <c r="O193" i="2" s="1"/>
  <c r="K193" i="2"/>
  <c r="X192" i="2"/>
  <c r="V192" i="2"/>
  <c r="S192" i="2"/>
  <c r="M192" i="2"/>
  <c r="O192" i="2" s="1"/>
  <c r="K192" i="2"/>
  <c r="X191" i="2"/>
  <c r="V191" i="2"/>
  <c r="S191" i="2"/>
  <c r="M191" i="2"/>
  <c r="O191" i="2" s="1"/>
  <c r="K191" i="2"/>
  <c r="X190" i="2"/>
  <c r="V190" i="2"/>
  <c r="S190" i="2"/>
  <c r="M190" i="2"/>
  <c r="O190" i="2" s="1"/>
  <c r="K190" i="2"/>
  <c r="X189" i="2"/>
  <c r="V189" i="2"/>
  <c r="S189" i="2"/>
  <c r="M189" i="2"/>
  <c r="O189" i="2" s="1"/>
  <c r="K189" i="2"/>
  <c r="X188" i="2"/>
  <c r="V188" i="2"/>
  <c r="S188" i="2"/>
  <c r="M188" i="2"/>
  <c r="O188" i="2" s="1"/>
  <c r="K188" i="2"/>
  <c r="X187" i="2"/>
  <c r="V187" i="2"/>
  <c r="S187" i="2"/>
  <c r="M187" i="2"/>
  <c r="O187" i="2" s="1"/>
  <c r="K187" i="2"/>
  <c r="X186" i="2"/>
  <c r="V186" i="2"/>
  <c r="S186" i="2"/>
  <c r="M186" i="2"/>
  <c r="O186" i="2" s="1"/>
  <c r="K186" i="2"/>
  <c r="X185" i="2"/>
  <c r="V185" i="2"/>
  <c r="S185" i="2"/>
  <c r="M185" i="2"/>
  <c r="O185" i="2" s="1"/>
  <c r="K185" i="2"/>
  <c r="X184" i="2"/>
  <c r="V184" i="2"/>
  <c r="S184" i="2"/>
  <c r="M184" i="2"/>
  <c r="O184" i="2" s="1"/>
  <c r="K184" i="2"/>
  <c r="X183" i="2"/>
  <c r="V183" i="2"/>
  <c r="S183" i="2"/>
  <c r="M183" i="2"/>
  <c r="O183" i="2" s="1"/>
  <c r="K183" i="2"/>
  <c r="X182" i="2"/>
  <c r="V182" i="2"/>
  <c r="S182" i="2"/>
  <c r="M182" i="2"/>
  <c r="O182" i="2" s="1"/>
  <c r="K182" i="2"/>
  <c r="X181" i="2"/>
  <c r="V181" i="2"/>
  <c r="S181" i="2"/>
  <c r="M181" i="2"/>
  <c r="O181" i="2" s="1"/>
  <c r="K181" i="2"/>
  <c r="X180" i="2"/>
  <c r="V180" i="2"/>
  <c r="S180" i="2"/>
  <c r="M180" i="2"/>
  <c r="O180" i="2" s="1"/>
  <c r="K180" i="2"/>
  <c r="X179" i="2"/>
  <c r="V179" i="2"/>
  <c r="S179" i="2"/>
  <c r="M179" i="2"/>
  <c r="O179" i="2" s="1"/>
  <c r="K179" i="2"/>
  <c r="X178" i="2"/>
  <c r="V178" i="2"/>
  <c r="S178" i="2"/>
  <c r="M178" i="2"/>
  <c r="O178" i="2" s="1"/>
  <c r="K178" i="2"/>
  <c r="X177" i="2"/>
  <c r="V177" i="2"/>
  <c r="S177" i="2"/>
  <c r="M177" i="2"/>
  <c r="O177" i="2" s="1"/>
  <c r="K177" i="2"/>
  <c r="X176" i="2"/>
  <c r="V176" i="2"/>
  <c r="S176" i="2"/>
  <c r="M176" i="2"/>
  <c r="O176" i="2" s="1"/>
  <c r="K176" i="2"/>
  <c r="X175" i="2"/>
  <c r="V175" i="2"/>
  <c r="S175" i="2"/>
  <c r="M175" i="2"/>
  <c r="O175" i="2" s="1"/>
  <c r="K175" i="2"/>
  <c r="X174" i="2"/>
  <c r="V174" i="2"/>
  <c r="S174" i="2"/>
  <c r="M174" i="2"/>
  <c r="O174" i="2" s="1"/>
  <c r="K174" i="2"/>
  <c r="X173" i="2"/>
  <c r="V173" i="2"/>
  <c r="S173" i="2"/>
  <c r="M173" i="2"/>
  <c r="O173" i="2" s="1"/>
  <c r="K173" i="2"/>
  <c r="X172" i="2"/>
  <c r="V172" i="2"/>
  <c r="S172" i="2"/>
  <c r="M172" i="2"/>
  <c r="O172" i="2" s="1"/>
  <c r="K172" i="2"/>
  <c r="X171" i="2"/>
  <c r="V171" i="2"/>
  <c r="S171" i="2"/>
  <c r="M171" i="2"/>
  <c r="O171" i="2" s="1"/>
  <c r="K171" i="2"/>
  <c r="X170" i="2"/>
  <c r="V170" i="2"/>
  <c r="S170" i="2"/>
  <c r="M170" i="2"/>
  <c r="O170" i="2" s="1"/>
  <c r="K170" i="2"/>
  <c r="X169" i="2"/>
  <c r="V169" i="2"/>
  <c r="S169" i="2"/>
  <c r="M169" i="2"/>
  <c r="O169" i="2" s="1"/>
  <c r="K169" i="2"/>
  <c r="X168" i="2"/>
  <c r="V168" i="2"/>
  <c r="S168" i="2"/>
  <c r="M168" i="2"/>
  <c r="O168" i="2" s="1"/>
  <c r="K168" i="2"/>
  <c r="X167" i="2"/>
  <c r="V167" i="2"/>
  <c r="S167" i="2"/>
  <c r="M167" i="2"/>
  <c r="O167" i="2" s="1"/>
  <c r="K167" i="2"/>
  <c r="X166" i="2"/>
  <c r="V166" i="2"/>
  <c r="S166" i="2"/>
  <c r="M166" i="2"/>
  <c r="O166" i="2" s="1"/>
  <c r="K166" i="2"/>
  <c r="X165" i="2"/>
  <c r="V165" i="2"/>
  <c r="S165" i="2"/>
  <c r="M165" i="2"/>
  <c r="O165" i="2" s="1"/>
  <c r="K165" i="2"/>
  <c r="X164" i="2"/>
  <c r="V164" i="2"/>
  <c r="S164" i="2"/>
  <c r="M164" i="2"/>
  <c r="O164" i="2" s="1"/>
  <c r="K164" i="2"/>
  <c r="X163" i="2"/>
  <c r="V163" i="2"/>
  <c r="S163" i="2"/>
  <c r="M163" i="2"/>
  <c r="O163" i="2" s="1"/>
  <c r="K163" i="2"/>
  <c r="X162" i="2"/>
  <c r="V162" i="2"/>
  <c r="S162" i="2"/>
  <c r="M162" i="2"/>
  <c r="O162" i="2" s="1"/>
  <c r="K162" i="2"/>
  <c r="X161" i="2"/>
  <c r="V161" i="2"/>
  <c r="S161" i="2"/>
  <c r="M161" i="2"/>
  <c r="O161" i="2" s="1"/>
  <c r="K161" i="2"/>
  <c r="X160" i="2"/>
  <c r="V160" i="2"/>
  <c r="S160" i="2"/>
  <c r="M160" i="2"/>
  <c r="O160" i="2" s="1"/>
  <c r="K160" i="2"/>
  <c r="X159" i="2"/>
  <c r="V159" i="2"/>
  <c r="S159" i="2"/>
  <c r="M159" i="2"/>
  <c r="O159" i="2" s="1"/>
  <c r="K159" i="2"/>
  <c r="X158" i="2"/>
  <c r="V158" i="2"/>
  <c r="S158" i="2"/>
  <c r="M158" i="2"/>
  <c r="O158" i="2" s="1"/>
  <c r="K158" i="2"/>
  <c r="X157" i="2"/>
  <c r="V157" i="2"/>
  <c r="S157" i="2"/>
  <c r="M157" i="2"/>
  <c r="O157" i="2" s="1"/>
  <c r="K157" i="2"/>
  <c r="X156" i="2"/>
  <c r="V156" i="2"/>
  <c r="S156" i="2"/>
  <c r="M156" i="2"/>
  <c r="O156" i="2" s="1"/>
  <c r="K156" i="2"/>
  <c r="X155" i="2"/>
  <c r="V155" i="2"/>
  <c r="S155" i="2"/>
  <c r="M155" i="2"/>
  <c r="O155" i="2" s="1"/>
  <c r="K155" i="2"/>
  <c r="X154" i="2"/>
  <c r="V154" i="2"/>
  <c r="S154" i="2"/>
  <c r="M154" i="2"/>
  <c r="O154" i="2" s="1"/>
  <c r="K154" i="2"/>
  <c r="X153" i="2"/>
  <c r="V153" i="2"/>
  <c r="S153" i="2"/>
  <c r="M153" i="2"/>
  <c r="O153" i="2" s="1"/>
  <c r="K153" i="2"/>
  <c r="X152" i="2"/>
  <c r="V152" i="2"/>
  <c r="S152" i="2"/>
  <c r="M152" i="2"/>
  <c r="O152" i="2" s="1"/>
  <c r="K152" i="2"/>
  <c r="X151" i="2"/>
  <c r="V151" i="2"/>
  <c r="S151" i="2"/>
  <c r="M151" i="2"/>
  <c r="O151" i="2" s="1"/>
  <c r="K151" i="2"/>
  <c r="X150" i="2"/>
  <c r="V150" i="2"/>
  <c r="S150" i="2"/>
  <c r="M150" i="2"/>
  <c r="O150" i="2" s="1"/>
  <c r="K150" i="2"/>
  <c r="X149" i="2"/>
  <c r="V149" i="2"/>
  <c r="S149" i="2"/>
  <c r="M149" i="2"/>
  <c r="O149" i="2" s="1"/>
  <c r="K149" i="2"/>
  <c r="X148" i="2"/>
  <c r="V148" i="2"/>
  <c r="S148" i="2"/>
  <c r="M148" i="2"/>
  <c r="O148" i="2" s="1"/>
  <c r="K148" i="2"/>
  <c r="X147" i="2"/>
  <c r="V147" i="2"/>
  <c r="S147" i="2"/>
  <c r="M147" i="2"/>
  <c r="O147" i="2" s="1"/>
  <c r="K147" i="2"/>
  <c r="X146" i="2"/>
  <c r="V146" i="2"/>
  <c r="S146" i="2"/>
  <c r="M146" i="2"/>
  <c r="O146" i="2" s="1"/>
  <c r="K146" i="2"/>
  <c r="X145" i="2"/>
  <c r="V145" i="2"/>
  <c r="S145" i="2"/>
  <c r="M145" i="2"/>
  <c r="O145" i="2" s="1"/>
  <c r="K145" i="2"/>
  <c r="X144" i="2"/>
  <c r="V144" i="2"/>
  <c r="S144" i="2"/>
  <c r="M144" i="2"/>
  <c r="O144" i="2" s="1"/>
  <c r="K144" i="2"/>
  <c r="X143" i="2"/>
  <c r="V143" i="2"/>
  <c r="S143" i="2"/>
  <c r="M143" i="2"/>
  <c r="O143" i="2" s="1"/>
  <c r="K143" i="2"/>
  <c r="X142" i="2"/>
  <c r="V142" i="2"/>
  <c r="S142" i="2"/>
  <c r="M142" i="2"/>
  <c r="O142" i="2" s="1"/>
  <c r="K142" i="2"/>
  <c r="X141" i="2"/>
  <c r="V141" i="2"/>
  <c r="S141" i="2"/>
  <c r="M141" i="2"/>
  <c r="O141" i="2" s="1"/>
  <c r="K141" i="2"/>
  <c r="X140" i="2"/>
  <c r="V140" i="2"/>
  <c r="S140" i="2"/>
  <c r="M140" i="2"/>
  <c r="O140" i="2" s="1"/>
  <c r="K140" i="2"/>
  <c r="X139" i="2"/>
  <c r="V139" i="2"/>
  <c r="S139" i="2"/>
  <c r="M139" i="2"/>
  <c r="O139" i="2" s="1"/>
  <c r="K139" i="2"/>
  <c r="X138" i="2"/>
  <c r="V138" i="2"/>
  <c r="S138" i="2"/>
  <c r="M138" i="2"/>
  <c r="O138" i="2" s="1"/>
  <c r="K138" i="2"/>
  <c r="X137" i="2"/>
  <c r="V137" i="2"/>
  <c r="S137" i="2"/>
  <c r="M137" i="2"/>
  <c r="O137" i="2" s="1"/>
  <c r="K137" i="2"/>
  <c r="X136" i="2"/>
  <c r="V136" i="2"/>
  <c r="S136" i="2"/>
  <c r="M136" i="2"/>
  <c r="O136" i="2" s="1"/>
  <c r="K136" i="2"/>
  <c r="X135" i="2"/>
  <c r="V135" i="2"/>
  <c r="S135" i="2"/>
  <c r="M135" i="2"/>
  <c r="O135" i="2" s="1"/>
  <c r="K135" i="2"/>
  <c r="X134" i="2"/>
  <c r="V134" i="2"/>
  <c r="S134" i="2"/>
  <c r="M134" i="2"/>
  <c r="O134" i="2" s="1"/>
  <c r="K134" i="2"/>
  <c r="X133" i="2"/>
  <c r="V133" i="2"/>
  <c r="S133" i="2"/>
  <c r="M133" i="2"/>
  <c r="O133" i="2" s="1"/>
  <c r="K133" i="2"/>
  <c r="X132" i="2"/>
  <c r="V132" i="2"/>
  <c r="S132" i="2"/>
  <c r="M132" i="2"/>
  <c r="O132" i="2" s="1"/>
  <c r="K132" i="2"/>
  <c r="X131" i="2"/>
  <c r="V131" i="2"/>
  <c r="S131" i="2"/>
  <c r="M131" i="2"/>
  <c r="O131" i="2" s="1"/>
  <c r="K131" i="2"/>
  <c r="X130" i="2"/>
  <c r="V130" i="2"/>
  <c r="S130" i="2"/>
  <c r="M130" i="2"/>
  <c r="O130" i="2" s="1"/>
  <c r="K130" i="2"/>
  <c r="X129" i="2"/>
  <c r="V129" i="2"/>
  <c r="S129" i="2"/>
  <c r="M129" i="2"/>
  <c r="O129" i="2" s="1"/>
  <c r="K129" i="2"/>
  <c r="X128" i="2"/>
  <c r="V128" i="2"/>
  <c r="S128" i="2"/>
  <c r="M128" i="2"/>
  <c r="O128" i="2" s="1"/>
  <c r="K128" i="2"/>
  <c r="X127" i="2"/>
  <c r="V127" i="2"/>
  <c r="S127" i="2"/>
  <c r="M127" i="2"/>
  <c r="O127" i="2" s="1"/>
  <c r="K127" i="2"/>
  <c r="X126" i="2"/>
  <c r="V126" i="2"/>
  <c r="S126" i="2"/>
  <c r="M126" i="2"/>
  <c r="O126" i="2" s="1"/>
  <c r="K126" i="2"/>
  <c r="X125" i="2"/>
  <c r="V125" i="2"/>
  <c r="S125" i="2"/>
  <c r="M125" i="2"/>
  <c r="O125" i="2" s="1"/>
  <c r="K125" i="2"/>
  <c r="X124" i="2"/>
  <c r="V124" i="2"/>
  <c r="S124" i="2"/>
  <c r="M124" i="2"/>
  <c r="O124" i="2" s="1"/>
  <c r="K124" i="2"/>
  <c r="X123" i="2"/>
  <c r="V123" i="2"/>
  <c r="S123" i="2"/>
  <c r="M123" i="2"/>
  <c r="O123" i="2" s="1"/>
  <c r="K123" i="2"/>
  <c r="X122" i="2"/>
  <c r="V122" i="2"/>
  <c r="S122" i="2"/>
  <c r="M122" i="2"/>
  <c r="O122" i="2" s="1"/>
  <c r="K122" i="2"/>
  <c r="X121" i="2"/>
  <c r="V121" i="2"/>
  <c r="S121" i="2"/>
  <c r="M121" i="2"/>
  <c r="O121" i="2" s="1"/>
  <c r="K121" i="2"/>
  <c r="X120" i="2"/>
  <c r="V120" i="2"/>
  <c r="S120" i="2"/>
  <c r="M120" i="2"/>
  <c r="O120" i="2" s="1"/>
  <c r="K120" i="2"/>
  <c r="X119" i="2"/>
  <c r="V119" i="2"/>
  <c r="S119" i="2"/>
  <c r="M119" i="2"/>
  <c r="O119" i="2" s="1"/>
  <c r="K119" i="2"/>
  <c r="X118" i="2"/>
  <c r="V118" i="2"/>
  <c r="S118" i="2"/>
  <c r="M118" i="2"/>
  <c r="O118" i="2" s="1"/>
  <c r="K118" i="2"/>
  <c r="X117" i="2"/>
  <c r="V117" i="2"/>
  <c r="S117" i="2"/>
  <c r="M117" i="2"/>
  <c r="O117" i="2" s="1"/>
  <c r="K117" i="2"/>
  <c r="X116" i="2"/>
  <c r="V116" i="2"/>
  <c r="S116" i="2"/>
  <c r="M116" i="2"/>
  <c r="O116" i="2" s="1"/>
  <c r="K116" i="2"/>
  <c r="X115" i="2"/>
  <c r="V115" i="2"/>
  <c r="S115" i="2"/>
  <c r="M115" i="2"/>
  <c r="O115" i="2" s="1"/>
  <c r="K115" i="2"/>
  <c r="X114" i="2"/>
  <c r="V114" i="2"/>
  <c r="S114" i="2"/>
  <c r="M114" i="2"/>
  <c r="O114" i="2" s="1"/>
  <c r="K114" i="2"/>
  <c r="X113" i="2"/>
  <c r="V113" i="2"/>
  <c r="S113" i="2"/>
  <c r="M113" i="2"/>
  <c r="O113" i="2" s="1"/>
  <c r="K113" i="2"/>
  <c r="X112" i="2"/>
  <c r="V112" i="2"/>
  <c r="S112" i="2"/>
  <c r="M112" i="2"/>
  <c r="O112" i="2" s="1"/>
  <c r="K112" i="2"/>
  <c r="X111" i="2"/>
  <c r="V111" i="2"/>
  <c r="S111" i="2"/>
  <c r="M111" i="2"/>
  <c r="O111" i="2" s="1"/>
  <c r="K111" i="2"/>
  <c r="X110" i="2"/>
  <c r="V110" i="2"/>
  <c r="S110" i="2"/>
  <c r="M110" i="2"/>
  <c r="O110" i="2" s="1"/>
  <c r="K110" i="2"/>
  <c r="X109" i="2"/>
  <c r="V109" i="2"/>
  <c r="S109" i="2"/>
  <c r="M109" i="2"/>
  <c r="O109" i="2" s="1"/>
  <c r="K109" i="2"/>
  <c r="X108" i="2"/>
  <c r="V108" i="2"/>
  <c r="S108" i="2"/>
  <c r="M108" i="2"/>
  <c r="O108" i="2" s="1"/>
  <c r="K108" i="2"/>
  <c r="X107" i="2"/>
  <c r="V107" i="2"/>
  <c r="S107" i="2"/>
  <c r="M107" i="2"/>
  <c r="O107" i="2" s="1"/>
  <c r="K107" i="2"/>
  <c r="X106" i="2"/>
  <c r="V106" i="2"/>
  <c r="S106" i="2"/>
  <c r="M106" i="2"/>
  <c r="O106" i="2" s="1"/>
  <c r="K106" i="2"/>
  <c r="X105" i="2"/>
  <c r="V105" i="2"/>
  <c r="S105" i="2"/>
  <c r="M105" i="2"/>
  <c r="O105" i="2" s="1"/>
  <c r="K105" i="2"/>
  <c r="X104" i="2"/>
  <c r="V104" i="2"/>
  <c r="S104" i="2"/>
  <c r="M104" i="2"/>
  <c r="O104" i="2" s="1"/>
  <c r="K104" i="2"/>
  <c r="X103" i="2"/>
  <c r="V103" i="2"/>
  <c r="S103" i="2"/>
  <c r="M103" i="2"/>
  <c r="O103" i="2" s="1"/>
  <c r="K103" i="2"/>
  <c r="X102" i="2"/>
  <c r="V102" i="2"/>
  <c r="S102" i="2"/>
  <c r="M102" i="2"/>
  <c r="O102" i="2" s="1"/>
  <c r="K102" i="2"/>
  <c r="X101" i="2"/>
  <c r="V101" i="2"/>
  <c r="S101" i="2"/>
  <c r="M101" i="2"/>
  <c r="O101" i="2" s="1"/>
  <c r="K101" i="2"/>
  <c r="X100" i="2"/>
  <c r="V100" i="2"/>
  <c r="S100" i="2"/>
  <c r="M100" i="2"/>
  <c r="O100" i="2" s="1"/>
  <c r="K100" i="2"/>
  <c r="X99" i="2"/>
  <c r="V99" i="2"/>
  <c r="S99" i="2"/>
  <c r="M99" i="2"/>
  <c r="O99" i="2" s="1"/>
  <c r="K99" i="2"/>
  <c r="X98" i="2"/>
  <c r="V98" i="2"/>
  <c r="S98" i="2"/>
  <c r="M98" i="2"/>
  <c r="O98" i="2" s="1"/>
  <c r="K98" i="2"/>
  <c r="X97" i="2"/>
  <c r="V97" i="2"/>
  <c r="S97" i="2"/>
  <c r="M97" i="2"/>
  <c r="O97" i="2" s="1"/>
  <c r="K97" i="2"/>
  <c r="X96" i="2"/>
  <c r="V96" i="2"/>
  <c r="S96" i="2"/>
  <c r="M96" i="2"/>
  <c r="O96" i="2" s="1"/>
  <c r="K96" i="2"/>
  <c r="X95" i="2"/>
  <c r="V95" i="2"/>
  <c r="S95" i="2"/>
  <c r="M95" i="2"/>
  <c r="O95" i="2" s="1"/>
  <c r="K95" i="2"/>
  <c r="X94" i="2"/>
  <c r="V94" i="2"/>
  <c r="S94" i="2"/>
  <c r="M94" i="2"/>
  <c r="O94" i="2" s="1"/>
  <c r="K94" i="2"/>
  <c r="X93" i="2"/>
  <c r="V93" i="2"/>
  <c r="S93" i="2"/>
  <c r="M93" i="2"/>
  <c r="O93" i="2" s="1"/>
  <c r="K93" i="2"/>
  <c r="X92" i="2"/>
  <c r="V92" i="2"/>
  <c r="S92" i="2"/>
  <c r="M92" i="2"/>
  <c r="O92" i="2" s="1"/>
  <c r="K92" i="2"/>
  <c r="X91" i="2"/>
  <c r="V91" i="2"/>
  <c r="S91" i="2"/>
  <c r="M91" i="2"/>
  <c r="O91" i="2" s="1"/>
  <c r="K91" i="2"/>
  <c r="X90" i="2"/>
  <c r="V90" i="2"/>
  <c r="S90" i="2"/>
  <c r="M90" i="2"/>
  <c r="O90" i="2" s="1"/>
  <c r="K90" i="2"/>
  <c r="X89" i="2"/>
  <c r="V89" i="2"/>
  <c r="S89" i="2"/>
  <c r="M89" i="2"/>
  <c r="O89" i="2" s="1"/>
  <c r="K89" i="2"/>
  <c r="X88" i="2"/>
  <c r="V88" i="2"/>
  <c r="S88" i="2"/>
  <c r="M88" i="2"/>
  <c r="O88" i="2" s="1"/>
  <c r="K88" i="2"/>
  <c r="X87" i="2"/>
  <c r="V87" i="2"/>
  <c r="S87" i="2"/>
  <c r="M87" i="2"/>
  <c r="O87" i="2" s="1"/>
  <c r="K87" i="2"/>
  <c r="X86" i="2"/>
  <c r="V86" i="2"/>
  <c r="S86" i="2"/>
  <c r="M86" i="2"/>
  <c r="O86" i="2" s="1"/>
  <c r="K86" i="2"/>
  <c r="X85" i="2"/>
  <c r="V85" i="2"/>
  <c r="S85" i="2"/>
  <c r="M85" i="2"/>
  <c r="O85" i="2" s="1"/>
  <c r="K85" i="2"/>
  <c r="X84" i="2"/>
  <c r="V84" i="2"/>
  <c r="S84" i="2"/>
  <c r="M84" i="2"/>
  <c r="O84" i="2" s="1"/>
  <c r="K84" i="2"/>
  <c r="X83" i="2"/>
  <c r="V83" i="2"/>
  <c r="S83" i="2"/>
  <c r="M83" i="2"/>
  <c r="O83" i="2" s="1"/>
  <c r="K83" i="2"/>
  <c r="X82" i="2"/>
  <c r="V82" i="2"/>
  <c r="S82" i="2"/>
  <c r="M82" i="2"/>
  <c r="O82" i="2" s="1"/>
  <c r="K82" i="2"/>
  <c r="X81" i="2"/>
  <c r="V81" i="2"/>
  <c r="S81" i="2"/>
  <c r="M81" i="2"/>
  <c r="O81" i="2" s="1"/>
  <c r="K81" i="2"/>
  <c r="X80" i="2"/>
  <c r="V80" i="2"/>
  <c r="S80" i="2"/>
  <c r="M80" i="2"/>
  <c r="O80" i="2" s="1"/>
  <c r="K80" i="2"/>
  <c r="X79" i="2"/>
  <c r="V79" i="2"/>
  <c r="S79" i="2"/>
  <c r="M79" i="2"/>
  <c r="O79" i="2" s="1"/>
  <c r="K79" i="2"/>
  <c r="X78" i="2"/>
  <c r="V78" i="2"/>
  <c r="S78" i="2"/>
  <c r="M78" i="2"/>
  <c r="O78" i="2" s="1"/>
  <c r="K78" i="2"/>
  <c r="X77" i="2"/>
  <c r="V77" i="2"/>
  <c r="S77" i="2"/>
  <c r="M77" i="2"/>
  <c r="O77" i="2" s="1"/>
  <c r="K77" i="2"/>
  <c r="X76" i="2"/>
  <c r="V76" i="2"/>
  <c r="S76" i="2"/>
  <c r="M76" i="2"/>
  <c r="O76" i="2" s="1"/>
  <c r="K76" i="2"/>
  <c r="X75" i="2"/>
  <c r="V75" i="2"/>
  <c r="S75" i="2"/>
  <c r="M75" i="2"/>
  <c r="O75" i="2" s="1"/>
  <c r="K75" i="2"/>
  <c r="X74" i="2"/>
  <c r="V74" i="2"/>
  <c r="S74" i="2"/>
  <c r="M74" i="2"/>
  <c r="O74" i="2" s="1"/>
  <c r="K74" i="2"/>
  <c r="X73" i="2"/>
  <c r="V73" i="2"/>
  <c r="S73" i="2"/>
  <c r="M73" i="2"/>
  <c r="O73" i="2" s="1"/>
  <c r="K73" i="2"/>
  <c r="X72" i="2"/>
  <c r="V72" i="2"/>
  <c r="S72" i="2"/>
  <c r="M72" i="2"/>
  <c r="O72" i="2" s="1"/>
  <c r="K72" i="2"/>
  <c r="X71" i="2"/>
  <c r="V71" i="2"/>
  <c r="S71" i="2"/>
  <c r="M71" i="2"/>
  <c r="O71" i="2" s="1"/>
  <c r="K71" i="2"/>
  <c r="X70" i="2"/>
  <c r="V70" i="2"/>
  <c r="S70" i="2"/>
  <c r="M70" i="2"/>
  <c r="O70" i="2" s="1"/>
  <c r="K70" i="2"/>
  <c r="X69" i="2"/>
  <c r="V69" i="2"/>
  <c r="S69" i="2"/>
  <c r="M69" i="2"/>
  <c r="O69" i="2" s="1"/>
  <c r="K69" i="2"/>
  <c r="X68" i="2"/>
  <c r="V68" i="2"/>
  <c r="S68" i="2"/>
  <c r="M68" i="2"/>
  <c r="O68" i="2" s="1"/>
  <c r="K68" i="2"/>
  <c r="X67" i="2"/>
  <c r="V67" i="2"/>
  <c r="S67" i="2"/>
  <c r="M67" i="2"/>
  <c r="O67" i="2" s="1"/>
  <c r="K67" i="2"/>
  <c r="X66" i="2"/>
  <c r="V66" i="2"/>
  <c r="S66" i="2"/>
  <c r="M66" i="2"/>
  <c r="O66" i="2" s="1"/>
  <c r="K66" i="2"/>
  <c r="X65" i="2"/>
  <c r="V65" i="2"/>
  <c r="S65" i="2"/>
  <c r="M65" i="2"/>
  <c r="O65" i="2" s="1"/>
  <c r="K65" i="2"/>
  <c r="X64" i="2"/>
  <c r="V64" i="2"/>
  <c r="S64" i="2"/>
  <c r="M64" i="2"/>
  <c r="O64" i="2" s="1"/>
  <c r="K64" i="2"/>
  <c r="X63" i="2"/>
  <c r="V63" i="2"/>
  <c r="S63" i="2"/>
  <c r="M63" i="2"/>
  <c r="O63" i="2" s="1"/>
  <c r="K63" i="2"/>
  <c r="X62" i="2"/>
  <c r="V62" i="2"/>
  <c r="S62" i="2"/>
  <c r="M62" i="2"/>
  <c r="O62" i="2" s="1"/>
  <c r="K62" i="2"/>
  <c r="X61" i="2"/>
  <c r="V61" i="2"/>
  <c r="S61" i="2"/>
  <c r="M61" i="2"/>
  <c r="O61" i="2" s="1"/>
  <c r="K61" i="2"/>
  <c r="X60" i="2"/>
  <c r="V60" i="2"/>
  <c r="S60" i="2"/>
  <c r="M60" i="2"/>
  <c r="O60" i="2" s="1"/>
  <c r="K60" i="2"/>
  <c r="X59" i="2"/>
  <c r="V59" i="2"/>
  <c r="S59" i="2"/>
  <c r="M59" i="2"/>
  <c r="O59" i="2" s="1"/>
  <c r="K59" i="2"/>
  <c r="X58" i="2"/>
  <c r="V58" i="2"/>
  <c r="S58" i="2"/>
  <c r="M58" i="2"/>
  <c r="O58" i="2" s="1"/>
  <c r="K58" i="2"/>
  <c r="X57" i="2"/>
  <c r="V57" i="2"/>
  <c r="S57" i="2"/>
  <c r="M57" i="2"/>
  <c r="O57" i="2" s="1"/>
  <c r="K57" i="2"/>
  <c r="X56" i="2"/>
  <c r="V56" i="2"/>
  <c r="S56" i="2"/>
  <c r="M56" i="2"/>
  <c r="O56" i="2" s="1"/>
  <c r="K56" i="2"/>
  <c r="X55" i="2"/>
  <c r="V55" i="2"/>
  <c r="S55" i="2"/>
  <c r="M55" i="2"/>
  <c r="O55" i="2" s="1"/>
  <c r="K55" i="2"/>
  <c r="X54" i="2"/>
  <c r="V54" i="2"/>
  <c r="S54" i="2"/>
  <c r="M54" i="2"/>
  <c r="O54" i="2" s="1"/>
  <c r="K54" i="2"/>
  <c r="X53" i="2"/>
  <c r="V53" i="2"/>
  <c r="S53" i="2"/>
  <c r="M53" i="2"/>
  <c r="O53" i="2" s="1"/>
  <c r="K53" i="2"/>
  <c r="X52" i="2"/>
  <c r="V52" i="2"/>
  <c r="S52" i="2"/>
  <c r="M52" i="2"/>
  <c r="O52" i="2" s="1"/>
  <c r="K52" i="2"/>
  <c r="X51" i="2"/>
  <c r="V51" i="2"/>
  <c r="S51" i="2"/>
  <c r="M51" i="2"/>
  <c r="O51" i="2" s="1"/>
  <c r="K51" i="2"/>
  <c r="X50" i="2"/>
  <c r="V50" i="2"/>
  <c r="S50" i="2"/>
  <c r="M50" i="2"/>
  <c r="O50" i="2" s="1"/>
  <c r="K50" i="2"/>
  <c r="X49" i="2"/>
  <c r="V49" i="2"/>
  <c r="S49" i="2"/>
  <c r="M49" i="2"/>
  <c r="O49" i="2" s="1"/>
  <c r="K49" i="2"/>
  <c r="X48" i="2"/>
  <c r="V48" i="2"/>
  <c r="S48" i="2"/>
  <c r="M48" i="2"/>
  <c r="O48" i="2" s="1"/>
  <c r="K48" i="2"/>
  <c r="X47" i="2"/>
  <c r="V47" i="2"/>
  <c r="S47" i="2"/>
  <c r="M47" i="2"/>
  <c r="O47" i="2" s="1"/>
  <c r="K47" i="2"/>
  <c r="X46" i="2"/>
  <c r="V46" i="2"/>
  <c r="S46" i="2"/>
  <c r="M46" i="2"/>
  <c r="O46" i="2" s="1"/>
  <c r="K46" i="2"/>
  <c r="X45" i="2"/>
  <c r="V45" i="2"/>
  <c r="S45" i="2"/>
  <c r="M45" i="2"/>
  <c r="O45" i="2" s="1"/>
  <c r="K45" i="2"/>
  <c r="X44" i="2"/>
  <c r="V44" i="2"/>
  <c r="S44" i="2"/>
  <c r="M44" i="2"/>
  <c r="O44" i="2" s="1"/>
  <c r="K44" i="2"/>
  <c r="X43" i="2"/>
  <c r="V43" i="2"/>
  <c r="S43" i="2"/>
  <c r="M43" i="2"/>
  <c r="O43" i="2" s="1"/>
  <c r="K43" i="2"/>
  <c r="X42" i="2"/>
  <c r="V42" i="2"/>
  <c r="S42" i="2"/>
  <c r="M42" i="2"/>
  <c r="O42" i="2" s="1"/>
  <c r="K42" i="2"/>
  <c r="X41" i="2"/>
  <c r="V41" i="2"/>
  <c r="S41" i="2"/>
  <c r="M41" i="2"/>
  <c r="O41" i="2" s="1"/>
  <c r="K41" i="2"/>
  <c r="X40" i="2"/>
  <c r="V40" i="2"/>
  <c r="S40" i="2"/>
  <c r="M40" i="2"/>
  <c r="O40" i="2" s="1"/>
  <c r="K40" i="2"/>
  <c r="X39" i="2"/>
  <c r="V39" i="2"/>
  <c r="S39" i="2"/>
  <c r="M39" i="2"/>
  <c r="O39" i="2" s="1"/>
  <c r="K39" i="2"/>
  <c r="X38" i="2"/>
  <c r="V38" i="2"/>
  <c r="S38" i="2"/>
  <c r="M38" i="2"/>
  <c r="O38" i="2" s="1"/>
  <c r="K38" i="2"/>
  <c r="X37" i="2"/>
  <c r="V37" i="2"/>
  <c r="S37" i="2"/>
  <c r="M37" i="2"/>
  <c r="O37" i="2" s="1"/>
  <c r="K37" i="2"/>
  <c r="X36" i="2"/>
  <c r="V36" i="2"/>
  <c r="S36" i="2"/>
  <c r="M36" i="2"/>
  <c r="O36" i="2" s="1"/>
  <c r="K36" i="2"/>
  <c r="X35" i="2"/>
  <c r="V35" i="2"/>
  <c r="S35" i="2"/>
  <c r="M35" i="2"/>
  <c r="O35" i="2" s="1"/>
  <c r="K35" i="2"/>
  <c r="X34" i="2"/>
  <c r="V34" i="2"/>
  <c r="S34" i="2"/>
  <c r="M34" i="2"/>
  <c r="O34" i="2" s="1"/>
  <c r="K34" i="2"/>
  <c r="X33" i="2"/>
  <c r="V33" i="2"/>
  <c r="S33" i="2"/>
  <c r="M33" i="2"/>
  <c r="O33" i="2" s="1"/>
  <c r="K33" i="2"/>
  <c r="X32" i="2"/>
  <c r="V32" i="2"/>
  <c r="S32" i="2"/>
  <c r="M32" i="2"/>
  <c r="O32" i="2" s="1"/>
  <c r="K32" i="2"/>
  <c r="X31" i="2"/>
  <c r="V31" i="2"/>
  <c r="S31" i="2"/>
  <c r="M31" i="2"/>
  <c r="O31" i="2" s="1"/>
  <c r="K31" i="2"/>
  <c r="X30" i="2"/>
  <c r="V30" i="2"/>
  <c r="S30" i="2"/>
  <c r="M30" i="2"/>
  <c r="O30" i="2" s="1"/>
  <c r="K30" i="2"/>
  <c r="X29" i="2"/>
  <c r="V29" i="2"/>
  <c r="S29" i="2"/>
  <c r="M29" i="2"/>
  <c r="O29" i="2" s="1"/>
  <c r="K29" i="2"/>
  <c r="X28" i="2"/>
  <c r="V28" i="2"/>
  <c r="S28" i="2"/>
  <c r="M28" i="2"/>
  <c r="O28" i="2" s="1"/>
  <c r="K28" i="2"/>
  <c r="X27" i="2"/>
  <c r="V27" i="2"/>
  <c r="S27" i="2"/>
  <c r="M27" i="2"/>
  <c r="O27" i="2" s="1"/>
  <c r="K27" i="2"/>
  <c r="X26" i="2"/>
  <c r="V26" i="2"/>
  <c r="S26" i="2"/>
  <c r="M26" i="2"/>
  <c r="O26" i="2" s="1"/>
  <c r="K26" i="2"/>
  <c r="X25" i="2"/>
  <c r="V25" i="2"/>
  <c r="S25" i="2"/>
  <c r="M25" i="2"/>
  <c r="O25" i="2" s="1"/>
  <c r="K25" i="2"/>
  <c r="X24" i="2"/>
  <c r="V24" i="2"/>
  <c r="S24" i="2"/>
  <c r="M24" i="2"/>
  <c r="O24" i="2" s="1"/>
  <c r="K24" i="2"/>
  <c r="X23" i="2"/>
  <c r="V23" i="2"/>
  <c r="S23" i="2"/>
  <c r="M23" i="2"/>
  <c r="O23" i="2" s="1"/>
  <c r="K23" i="2"/>
  <c r="X22" i="2"/>
  <c r="V22" i="2"/>
  <c r="S22" i="2"/>
  <c r="M22" i="2"/>
  <c r="O22" i="2" s="1"/>
  <c r="K22" i="2"/>
  <c r="X21" i="2"/>
  <c r="V21" i="2"/>
  <c r="S21" i="2"/>
  <c r="M21" i="2"/>
  <c r="O21" i="2" s="1"/>
  <c r="K21" i="2"/>
  <c r="X20" i="2"/>
  <c r="V20" i="2"/>
  <c r="S20" i="2"/>
  <c r="M20" i="2"/>
  <c r="O20" i="2" s="1"/>
  <c r="K20" i="2"/>
  <c r="X19" i="2"/>
  <c r="V19" i="2"/>
  <c r="S19" i="2"/>
  <c r="M19" i="2"/>
  <c r="O19" i="2" s="1"/>
  <c r="K19" i="2"/>
  <c r="X18" i="2"/>
  <c r="V18" i="2"/>
  <c r="S18" i="2"/>
  <c r="M18" i="2"/>
  <c r="O18" i="2" s="1"/>
  <c r="K18" i="2"/>
  <c r="X17" i="2"/>
  <c r="V17" i="2"/>
  <c r="S17" i="2"/>
  <c r="M17" i="2"/>
  <c r="O17" i="2" s="1"/>
  <c r="K17" i="2"/>
  <c r="X16" i="2"/>
  <c r="V16" i="2"/>
  <c r="S16" i="2"/>
  <c r="M16" i="2"/>
  <c r="O16" i="2" s="1"/>
  <c r="K16" i="2"/>
  <c r="X15" i="2"/>
  <c r="V15" i="2"/>
  <c r="S15" i="2"/>
  <c r="M15" i="2"/>
  <c r="O15" i="2" s="1"/>
  <c r="K15" i="2"/>
  <c r="N40" i="1" l="1"/>
  <c r="N38" i="1"/>
  <c r="N37" i="1"/>
  <c r="N36" i="1"/>
  <c r="N35" i="1"/>
  <c r="N34" i="1"/>
  <c r="N33" i="1"/>
  <c r="N32" i="1"/>
  <c r="N30" i="1"/>
  <c r="N31" i="1"/>
  <c r="I3" i="34" l="1"/>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F16" i="39" l="1"/>
  <c r="W16" i="21" l="1"/>
  <c r="I16" i="34" l="1"/>
  <c r="K16" i="24"/>
  <c r="I16" i="24"/>
  <c r="I3" i="24"/>
  <c r="J16" i="24" l="1"/>
  <c r="L16" i="24"/>
  <c r="L3" i="24"/>
  <c r="K3" i="24"/>
  <c r="J3" i="24"/>
  <c r="G16" i="38" l="1"/>
  <c r="H16" i="36"/>
  <c r="O39" i="1" l="1"/>
  <c r="AA16" i="15" l="1"/>
  <c r="Y16" i="15"/>
  <c r="W16" i="15"/>
  <c r="T16" i="15"/>
  <c r="P16" i="15"/>
  <c r="L16" i="15"/>
  <c r="K16" i="15"/>
  <c r="I16" i="15"/>
  <c r="AA17" i="5"/>
  <c r="P17" i="5"/>
  <c r="L17" i="5"/>
  <c r="I17" i="5"/>
  <c r="K17" i="5" l="1"/>
  <c r="T17"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7" i="5" l="1"/>
  <c r="Z49" i="1"/>
  <c r="N41" i="1"/>
  <c r="O49" i="1" l="1"/>
  <c r="U17" i="5"/>
  <c r="S17" i="5"/>
  <c r="U16" i="15" l="1"/>
  <c r="S16" i="15"/>
  <c r="W17" i="5"/>
  <c r="M16" i="15"/>
  <c r="Q16" i="15"/>
  <c r="J16" i="15"/>
  <c r="M17" i="5"/>
  <c r="Q17" i="5"/>
  <c r="O17" i="5"/>
  <c r="X17" i="5" l="1"/>
  <c r="X16" i="15"/>
  <c r="Z16" i="15"/>
  <c r="Y17" i="5"/>
  <c r="Z17"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6"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0"/>
  <c r="AC13" i="21"/>
  <c r="AC13" i="31"/>
  <c r="AC13" i="19"/>
  <c r="AC13" i="32"/>
  <c r="AC13" i="23"/>
  <c r="AC13" i="38"/>
  <c r="AC13" i="33"/>
  <c r="AC13" i="24"/>
  <c r="AC13" i="26"/>
  <c r="AC13" i="28"/>
  <c r="AC13" i="25"/>
  <c r="AC13" i="34"/>
  <c r="T13" i="18"/>
  <c r="L13" i="18"/>
  <c r="T13" i="17"/>
  <c r="AC13" i="17" s="1"/>
  <c r="T13" i="16"/>
  <c r="L13" i="16"/>
  <c r="O16" i="11"/>
  <c r="U13" i="5"/>
  <c r="Q13" i="5"/>
  <c r="R13" i="5" s="1"/>
  <c r="M13" i="5"/>
  <c r="S13" i="4"/>
  <c r="O13" i="4"/>
  <c r="P13" i="4" s="1"/>
  <c r="K13" i="4"/>
  <c r="K13" i="2"/>
  <c r="S13" i="3"/>
  <c r="O13" i="3"/>
  <c r="P13" i="3" s="1"/>
  <c r="K13" i="3"/>
  <c r="L13" i="3" s="1"/>
  <c r="T55" i="1"/>
  <c r="T54" i="1"/>
  <c r="P55" i="1"/>
  <c r="P54" i="1"/>
  <c r="U15" i="36"/>
  <c r="T13" i="36"/>
  <c r="Q15" i="36"/>
  <c r="P13" i="36"/>
  <c r="Q13" i="36" s="1"/>
  <c r="M15" i="36"/>
  <c r="O13" i="2"/>
  <c r="P13" i="2" s="1"/>
  <c r="S16" i="25"/>
  <c r="W16" i="25"/>
  <c r="U16" i="25"/>
  <c r="R16" i="25"/>
  <c r="Q16" i="25"/>
  <c r="O16" i="25"/>
  <c r="N16" i="25"/>
  <c r="M16" i="25"/>
  <c r="K16" i="25"/>
  <c r="J16" i="25"/>
  <c r="I16" i="25"/>
  <c r="H16" i="25"/>
  <c r="J16" i="34" l="1"/>
  <c r="L16" i="34"/>
  <c r="K16" i="34"/>
  <c r="J3" i="34"/>
  <c r="V16" i="25"/>
  <c r="AC13" i="11"/>
  <c r="N13" i="5"/>
  <c r="V13" i="5"/>
  <c r="T13" i="3"/>
  <c r="L13" i="2"/>
  <c r="L13" i="4"/>
  <c r="T13" i="4"/>
  <c r="AC13" i="6"/>
  <c r="AC13" i="16"/>
  <c r="AC13" i="14"/>
  <c r="AC13" i="18"/>
  <c r="Z41" i="1"/>
  <c r="K41" i="1"/>
  <c r="J41" i="1"/>
  <c r="I41" i="1"/>
  <c r="H41" i="1"/>
  <c r="M16" i="34" l="1"/>
  <c r="M3" i="34"/>
  <c r="AF13" i="5"/>
  <c r="AC13" i="3"/>
  <c r="AC13" i="4"/>
  <c r="Y17" i="44"/>
  <c r="U17" i="44"/>
  <c r="R17" i="44"/>
  <c r="Q17" i="44"/>
  <c r="N17" i="44"/>
  <c r="M17" i="44"/>
  <c r="Y16" i="44"/>
  <c r="U16" i="44"/>
  <c r="R16" i="44"/>
  <c r="Q16" i="44"/>
  <c r="N16" i="44"/>
  <c r="M16" i="44"/>
  <c r="Z56" i="1" l="1"/>
  <c r="Y15" i="44" s="1"/>
  <c r="V56" i="1"/>
  <c r="U15" i="44" s="1"/>
  <c r="S56" i="1"/>
  <c r="R15" i="44" s="1"/>
  <c r="R56" i="1"/>
  <c r="Q15" i="44" s="1"/>
  <c r="O56" i="1"/>
  <c r="N15" i="44" s="1"/>
  <c r="N56" i="1"/>
  <c r="M15" i="44" s="1"/>
  <c r="L46" i="1"/>
  <c r="W46" i="1" s="1"/>
  <c r="L45" i="1"/>
  <c r="W45" i="1" s="1"/>
  <c r="L43" i="1"/>
  <c r="W43" i="1" s="1"/>
  <c r="L40" i="1"/>
  <c r="L38" i="1"/>
  <c r="W38" i="1" s="1"/>
  <c r="L37" i="1"/>
  <c r="W37" i="1" s="1"/>
  <c r="L36" i="1"/>
  <c r="W36" i="1" s="1"/>
  <c r="L35" i="1"/>
  <c r="W35" i="1" s="1"/>
  <c r="L34" i="1"/>
  <c r="W34" i="1" s="1"/>
  <c r="L33" i="1"/>
  <c r="W33" i="1" s="1"/>
  <c r="L32" i="1"/>
  <c r="W32" i="1" s="1"/>
  <c r="L31" i="1"/>
  <c r="W31" i="1" s="1"/>
  <c r="L30" i="1"/>
  <c r="W30" i="1" s="1"/>
  <c r="T34" i="1"/>
  <c r="S17" i="44"/>
  <c r="O17" i="44"/>
  <c r="R49" i="1"/>
  <c r="S49" i="1"/>
  <c r="V49" i="1"/>
  <c r="T48" i="1"/>
  <c r="T47" i="1"/>
  <c r="T46" i="1"/>
  <c r="P46" i="1"/>
  <c r="T45" i="1"/>
  <c r="P45" i="1"/>
  <c r="T44" i="1"/>
  <c r="T43" i="1"/>
  <c r="P43" i="1"/>
  <c r="V39" i="1"/>
  <c r="T38" i="1"/>
  <c r="T37" i="1"/>
  <c r="T36" i="1"/>
  <c r="T35" i="1"/>
  <c r="T33" i="1"/>
  <c r="T32" i="1"/>
  <c r="T31" i="1"/>
  <c r="T30" i="1"/>
  <c r="P38" i="1"/>
  <c r="P37" i="1"/>
  <c r="P36" i="1"/>
  <c r="P35" i="1"/>
  <c r="P34" i="1"/>
  <c r="P33" i="1"/>
  <c r="P32" i="1"/>
  <c r="P31" i="1"/>
  <c r="P40" i="1" l="1"/>
  <c r="P41" i="1" s="1"/>
  <c r="W40" i="1"/>
  <c r="P47" i="1"/>
  <c r="L44" i="1"/>
  <c r="W44" i="1" s="1"/>
  <c r="H49" i="1"/>
  <c r="L47" i="1"/>
  <c r="W47" i="1" s="1"/>
  <c r="O41" i="1"/>
  <c r="O50" i="1" s="1"/>
  <c r="L41" i="1"/>
  <c r="P56" i="1"/>
  <c r="O16" i="44"/>
  <c r="T56" i="1"/>
  <c r="S15" i="44" s="1"/>
  <c r="S16" i="44"/>
  <c r="T49" i="1"/>
  <c r="T39" i="1"/>
  <c r="G16" i="44" l="1"/>
  <c r="P48" i="1"/>
  <c r="I49" i="1"/>
  <c r="O15" i="44"/>
  <c r="S41" i="1"/>
  <c r="R41" i="1"/>
  <c r="T40" i="1"/>
  <c r="T41" i="1" s="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16" i="28"/>
  <c r="U16" i="28"/>
  <c r="R16" i="28"/>
  <c r="Q16" i="28"/>
  <c r="O16" i="28"/>
  <c r="N16" i="28"/>
  <c r="M16" i="28"/>
  <c r="J16" i="28"/>
  <c r="I16" i="28"/>
  <c r="H16"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34" i="6"/>
  <c r="W134" i="6"/>
  <c r="U134" i="6"/>
  <c r="R134" i="6"/>
  <c r="N134" i="6"/>
  <c r="M134" i="6"/>
  <c r="J134" i="6"/>
  <c r="I134" i="6"/>
  <c r="H134"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34" i="6"/>
  <c r="K134" i="6"/>
  <c r="S16" i="4"/>
  <c r="O16" i="4"/>
  <c r="V16" i="22" l="1"/>
  <c r="V16" i="31"/>
  <c r="V16" i="23"/>
  <c r="V16" i="33"/>
  <c r="V16" i="20"/>
  <c r="V16" i="18"/>
  <c r="N13" i="15"/>
  <c r="V13" i="15"/>
  <c r="X134" i="6"/>
  <c r="V134" i="6"/>
  <c r="J49" i="1"/>
  <c r="K49" i="1"/>
  <c r="L48" i="1"/>
  <c r="W48" i="1" s="1"/>
  <c r="H17" i="44"/>
  <c r="N49" i="1"/>
  <c r="P44" i="1"/>
  <c r="H16" i="44"/>
  <c r="I56" i="1"/>
  <c r="G17" i="44"/>
  <c r="H56" i="1"/>
  <c r="G15" i="44" s="1"/>
  <c r="V41" i="1"/>
  <c r="W41" i="1" s="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34" i="6"/>
  <c r="K16" i="4"/>
  <c r="O16" i="33"/>
  <c r="O16" i="31"/>
  <c r="AF13" i="15" l="1"/>
  <c r="V16" i="10"/>
  <c r="V16" i="3"/>
  <c r="X16" i="4"/>
  <c r="V16" i="4"/>
  <c r="X16" i="3"/>
  <c r="L49" i="1"/>
  <c r="W49" i="1" s="1"/>
  <c r="P49" i="1"/>
  <c r="H15" i="44"/>
  <c r="I16" i="44"/>
  <c r="J56" i="1"/>
  <c r="I15" i="44" s="1"/>
  <c r="I17" i="44"/>
  <c r="Y281" i="2"/>
  <c r="Z14" i="1" s="1"/>
  <c r="W281" i="2"/>
  <c r="U281" i="2"/>
  <c r="R281" i="2"/>
  <c r="S14" i="1" s="1"/>
  <c r="Q281" i="2"/>
  <c r="R14" i="1" s="1"/>
  <c r="J281" i="2"/>
  <c r="K14" i="1" s="1"/>
  <c r="I281" i="2"/>
  <c r="J14" i="1" s="1"/>
  <c r="S281" i="2"/>
  <c r="T14" i="1" s="1"/>
  <c r="K281" i="2"/>
  <c r="L14" i="1" l="1"/>
  <c r="X14" i="1"/>
  <c r="X281" i="2"/>
  <c r="V14" i="1"/>
  <c r="V281" i="2"/>
  <c r="J16" i="44"/>
  <c r="K56" i="1"/>
  <c r="J15" i="44" s="1"/>
  <c r="L54" i="1"/>
  <c r="W54" i="1" s="1"/>
  <c r="V16" i="44" s="1"/>
  <c r="J17" i="44"/>
  <c r="L55" i="1"/>
  <c r="S16" i="28"/>
  <c r="K16" i="28"/>
  <c r="V16" i="28" s="1"/>
  <c r="Y14" i="1" l="1"/>
  <c r="W14" i="1"/>
  <c r="K17" i="44"/>
  <c r="W55" i="1"/>
  <c r="V17" i="44" s="1"/>
  <c r="K16" i="44"/>
  <c r="L56" i="1"/>
  <c r="O281"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56"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Z39" i="1"/>
  <c r="Z50" i="1" s="1"/>
  <c r="S39" i="1"/>
  <c r="S50" i="1" s="1"/>
  <c r="R14" i="44" s="1"/>
  <c r="R39" i="1"/>
  <c r="R50" i="1" s="1"/>
  <c r="K39" i="1"/>
  <c r="K50" i="1" s="1"/>
  <c r="J39" i="1"/>
  <c r="J50" i="1" s="1"/>
  <c r="I39" i="1"/>
  <c r="H39"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I50" i="1"/>
  <c r="H14" i="44" s="1"/>
  <c r="H50" i="1"/>
  <c r="G14" i="44" s="1"/>
  <c r="Q14" i="44"/>
  <c r="T50" i="1"/>
  <c r="S14" i="44" s="1"/>
  <c r="P23" i="1"/>
  <c r="P25" i="1" s="1"/>
  <c r="V23" i="1"/>
  <c r="L23" i="1"/>
  <c r="X23" i="1"/>
  <c r="L39" i="1"/>
  <c r="W39" i="1" s="1"/>
  <c r="J14" i="44"/>
  <c r="Y14" i="44"/>
  <c r="I14" i="44"/>
  <c r="V50" i="1"/>
  <c r="N14" i="44"/>
  <c r="Z25" i="1"/>
  <c r="O25" i="1"/>
  <c r="K25" i="1"/>
  <c r="I25" i="1"/>
  <c r="Z17" i="1"/>
  <c r="X17" i="1"/>
  <c r="T17" i="1"/>
  <c r="S17" i="1"/>
  <c r="P17" i="1"/>
  <c r="O17" i="1"/>
  <c r="L17" i="1"/>
  <c r="K17" i="1"/>
  <c r="J17" i="1"/>
  <c r="I17" i="1"/>
  <c r="L25" i="1" l="1"/>
  <c r="Y17" i="1"/>
  <c r="Y23" i="1"/>
  <c r="W23" i="1"/>
  <c r="X25" i="1"/>
  <c r="U14" i="44"/>
  <c r="L50" i="1"/>
  <c r="W50" i="1" s="1"/>
  <c r="V14" i="44" s="1"/>
  <c r="Z18" i="1"/>
  <c r="Z26" i="1" s="1"/>
  <c r="T18" i="1"/>
  <c r="P18" i="1"/>
  <c r="N281" i="2"/>
  <c r="O14" i="1" s="1"/>
  <c r="M281" i="2"/>
  <c r="N14" i="1" s="1"/>
  <c r="H281" i="2"/>
  <c r="Y25" i="1" l="1"/>
  <c r="I14" i="1"/>
  <c r="I18" i="1" s="1"/>
  <c r="I26" i="1" s="1"/>
  <c r="H13" i="44" s="1"/>
  <c r="K14" i="44"/>
  <c r="P26" i="1"/>
  <c r="T26" i="1"/>
  <c r="S13" i="44" s="1"/>
  <c r="O18" i="1"/>
  <c r="O26" i="1" s="1"/>
  <c r="Z57" i="1"/>
  <c r="Y13" i="44"/>
  <c r="X18" i="1"/>
  <c r="S18" i="1"/>
  <c r="S26" i="1" s="1"/>
  <c r="J18" i="1"/>
  <c r="K18" i="1"/>
  <c r="K26" i="1" s="1"/>
  <c r="J13" i="44" s="1"/>
  <c r="Z58" i="1"/>
  <c r="Y18" i="44" s="1"/>
  <c r="L18" i="1"/>
  <c r="Y18" i="1" l="1"/>
  <c r="O13" i="44"/>
  <c r="T57" i="1"/>
  <c r="X26" i="1"/>
  <c r="L26" i="1"/>
  <c r="T58" i="1"/>
  <c r="S18" i="44" s="1"/>
  <c r="N13" i="44"/>
  <c r="O58" i="1"/>
  <c r="N18" i="44" s="1"/>
  <c r="O57" i="1"/>
  <c r="Q134" i="6"/>
  <c r="R20" i="1" s="1"/>
  <c r="J26" i="1"/>
  <c r="J58" i="1" s="1"/>
  <c r="I18" i="44" s="1"/>
  <c r="S58" i="1"/>
  <c r="R18" i="44" s="1"/>
  <c r="R13" i="44"/>
  <c r="S57" i="1"/>
  <c r="K58" i="1"/>
  <c r="J18" i="44" s="1"/>
  <c r="K57" i="1"/>
  <c r="I57" i="1"/>
  <c r="I58" i="1"/>
  <c r="H18" i="44" s="1"/>
  <c r="Y26" i="1" l="1"/>
  <c r="R24" i="1"/>
  <c r="R25" i="1" s="1"/>
  <c r="R17" i="1"/>
  <c r="R18" i="1" s="1"/>
  <c r="L57" i="1"/>
  <c r="W13" i="44"/>
  <c r="K13" i="44"/>
  <c r="L58" i="1"/>
  <c r="K18" i="44" s="1"/>
  <c r="X58" i="1"/>
  <c r="J57" i="1"/>
  <c r="I13" i="44"/>
  <c r="V15" i="5" l="1"/>
  <c r="N15" i="5"/>
  <c r="T15" i="6"/>
  <c r="T17" i="6"/>
  <c r="T19" i="6"/>
  <c r="T21" i="6"/>
  <c r="T23" i="6"/>
  <c r="T108" i="6"/>
  <c r="T110" i="6"/>
  <c r="T112" i="6"/>
  <c r="T114" i="6"/>
  <c r="T116" i="6"/>
  <c r="T118" i="6"/>
  <c r="T120" i="6"/>
  <c r="T122" i="6"/>
  <c r="T124" i="6"/>
  <c r="T126" i="6"/>
  <c r="T128" i="6"/>
  <c r="T130" i="6"/>
  <c r="T132" i="6"/>
  <c r="T16" i="6"/>
  <c r="T18" i="6"/>
  <c r="T20" i="6"/>
  <c r="T22" i="6"/>
  <c r="T24" i="6"/>
  <c r="T26" i="6"/>
  <c r="T34" i="6"/>
  <c r="T36" i="6"/>
  <c r="T38" i="6"/>
  <c r="T41" i="6"/>
  <c r="T43" i="6"/>
  <c r="T79" i="6"/>
  <c r="T81" i="6"/>
  <c r="T83" i="6"/>
  <c r="T85" i="6"/>
  <c r="T125" i="6"/>
  <c r="T127" i="6"/>
  <c r="T129" i="6"/>
  <c r="T131" i="6"/>
  <c r="L132" i="6"/>
  <c r="L130" i="6"/>
  <c r="L128" i="6"/>
  <c r="L126" i="6"/>
  <c r="L124" i="6"/>
  <c r="L123" i="6"/>
  <c r="L121" i="6"/>
  <c r="L119" i="6"/>
  <c r="L117" i="6"/>
  <c r="L115" i="6"/>
  <c r="L113" i="6"/>
  <c r="L111" i="6"/>
  <c r="T101" i="6"/>
  <c r="L108" i="6"/>
  <c r="T106" i="6"/>
  <c r="L101" i="6"/>
  <c r="L104" i="6"/>
  <c r="L102" i="6"/>
  <c r="L99" i="6"/>
  <c r="L97" i="6"/>
  <c r="L96" i="6"/>
  <c r="L94" i="6"/>
  <c r="L92" i="6"/>
  <c r="L90" i="6"/>
  <c r="L88" i="6"/>
  <c r="L87" i="6"/>
  <c r="L85" i="6"/>
  <c r="L83" i="6"/>
  <c r="L81" i="6"/>
  <c r="L79" i="6"/>
  <c r="T77" i="6"/>
  <c r="L76" i="6"/>
  <c r="L74" i="6"/>
  <c r="L72" i="6"/>
  <c r="L70" i="6"/>
  <c r="L68" i="6"/>
  <c r="T39" i="6"/>
  <c r="T55" i="6"/>
  <c r="L65" i="6"/>
  <c r="L63" i="6"/>
  <c r="L61" i="6"/>
  <c r="L59" i="6"/>
  <c r="L57" i="6"/>
  <c r="L56" i="6"/>
  <c r="L53" i="6"/>
  <c r="L51" i="6"/>
  <c r="L49" i="6"/>
  <c r="L47" i="6"/>
  <c r="T45" i="6"/>
  <c r="L44" i="6"/>
  <c r="L42" i="6"/>
  <c r="L41" i="6"/>
  <c r="L38" i="6"/>
  <c r="L36" i="6"/>
  <c r="L34" i="6"/>
  <c r="T32" i="6"/>
  <c r="L31" i="6"/>
  <c r="L29" i="6"/>
  <c r="L28" i="6"/>
  <c r="L26" i="6"/>
  <c r="L25" i="6"/>
  <c r="L23" i="6"/>
  <c r="L21" i="6"/>
  <c r="T27" i="6"/>
  <c r="T29" i="6"/>
  <c r="T31" i="6"/>
  <c r="T33" i="6"/>
  <c r="T35" i="6"/>
  <c r="T37" i="6"/>
  <c r="T40" i="6"/>
  <c r="T42" i="6"/>
  <c r="T44" i="6"/>
  <c r="T46" i="6"/>
  <c r="T49" i="6"/>
  <c r="T51" i="6"/>
  <c r="T53" i="6"/>
  <c r="T56" i="6"/>
  <c r="T58" i="6"/>
  <c r="T60" i="6"/>
  <c r="T62" i="6"/>
  <c r="T64" i="6"/>
  <c r="T66" i="6"/>
  <c r="T68" i="6"/>
  <c r="T70" i="6"/>
  <c r="T72" i="6"/>
  <c r="T74" i="6"/>
  <c r="T76" i="6"/>
  <c r="T78" i="6"/>
  <c r="T80" i="6"/>
  <c r="T82" i="6"/>
  <c r="T84" i="6"/>
  <c r="T86" i="6"/>
  <c r="T88" i="6"/>
  <c r="T90" i="6"/>
  <c r="T92" i="6"/>
  <c r="T95" i="6"/>
  <c r="T97" i="6"/>
  <c r="T99" i="6"/>
  <c r="T102" i="6"/>
  <c r="T104" i="6"/>
  <c r="T30" i="6"/>
  <c r="T47" i="6"/>
  <c r="T50" i="6"/>
  <c r="T52" i="6"/>
  <c r="T54" i="6"/>
  <c r="T57" i="6"/>
  <c r="T59" i="6"/>
  <c r="T61" i="6"/>
  <c r="T63" i="6"/>
  <c r="T65" i="6"/>
  <c r="T67" i="6"/>
  <c r="T69" i="6"/>
  <c r="T71" i="6"/>
  <c r="T73" i="6"/>
  <c r="T75" i="6"/>
  <c r="T89" i="6"/>
  <c r="T91" i="6"/>
  <c r="T93" i="6"/>
  <c r="T96" i="6"/>
  <c r="T98" i="6"/>
  <c r="T100" i="6"/>
  <c r="T103" i="6"/>
  <c r="T105" i="6"/>
  <c r="T107" i="6"/>
  <c r="T109" i="6"/>
  <c r="T111" i="6"/>
  <c r="T113" i="6"/>
  <c r="T115" i="6"/>
  <c r="T117" i="6"/>
  <c r="T119" i="6"/>
  <c r="T121" i="6"/>
  <c r="L131" i="6"/>
  <c r="L129" i="6"/>
  <c r="L127" i="6"/>
  <c r="L125" i="6"/>
  <c r="T123" i="6"/>
  <c r="L122" i="6"/>
  <c r="L120" i="6"/>
  <c r="L118" i="6"/>
  <c r="L116" i="6"/>
  <c r="L114" i="6"/>
  <c r="L112" i="6"/>
  <c r="L110" i="6"/>
  <c r="L109" i="6"/>
  <c r="L107" i="6"/>
  <c r="L106" i="6"/>
  <c r="L105" i="6"/>
  <c r="L103" i="6"/>
  <c r="L100" i="6"/>
  <c r="L98" i="6"/>
  <c r="T94" i="6"/>
  <c r="L95" i="6"/>
  <c r="L93" i="6"/>
  <c r="L91" i="6"/>
  <c r="L89" i="6"/>
  <c r="T87" i="6"/>
  <c r="L86" i="6"/>
  <c r="L84" i="6"/>
  <c r="L82" i="6"/>
  <c r="L80" i="6"/>
  <c r="L78" i="6"/>
  <c r="L77" i="6"/>
  <c r="L75" i="6"/>
  <c r="L73" i="6"/>
  <c r="L71" i="6"/>
  <c r="L69" i="6"/>
  <c r="L67" i="6"/>
  <c r="T48" i="6"/>
  <c r="L66" i="6"/>
  <c r="L64" i="6"/>
  <c r="L62" i="6"/>
  <c r="L60" i="6"/>
  <c r="L58" i="6"/>
  <c r="L55" i="6"/>
  <c r="L54" i="6"/>
  <c r="L52" i="6"/>
  <c r="L50" i="6"/>
  <c r="L48" i="6"/>
  <c r="L46" i="6"/>
  <c r="L45" i="6"/>
  <c r="L43" i="6"/>
  <c r="L39" i="6"/>
  <c r="L40" i="6"/>
  <c r="L37" i="6"/>
  <c r="L35" i="6"/>
  <c r="L33" i="6"/>
  <c r="L32" i="6"/>
  <c r="L30" i="6"/>
  <c r="T28" i="6"/>
  <c r="L27" i="6"/>
  <c r="T25" i="6"/>
  <c r="L24" i="6"/>
  <c r="L22" i="6"/>
  <c r="L20" i="6"/>
  <c r="L18" i="6"/>
  <c r="L16" i="6"/>
  <c r="L19" i="6"/>
  <c r="L17" i="6"/>
  <c r="L15" i="6"/>
  <c r="T22" i="2"/>
  <c r="T24" i="2"/>
  <c r="T26" i="2"/>
  <c r="T28" i="2"/>
  <c r="T31" i="2"/>
  <c r="T33" i="2"/>
  <c r="T144" i="2"/>
  <c r="T175" i="2"/>
  <c r="T177" i="2"/>
  <c r="T179" i="2"/>
  <c r="T181" i="2"/>
  <c r="T183" i="2"/>
  <c r="T212" i="2"/>
  <c r="T215" i="2"/>
  <c r="T217" i="2"/>
  <c r="T219" i="2"/>
  <c r="T221" i="2"/>
  <c r="T237" i="2"/>
  <c r="T239" i="2"/>
  <c r="T241" i="2"/>
  <c r="T243" i="2"/>
  <c r="T245" i="2"/>
  <c r="T247" i="2"/>
  <c r="T249" i="2"/>
  <c r="T251" i="2"/>
  <c r="T253" i="2"/>
  <c r="T255" i="2"/>
  <c r="T257" i="2"/>
  <c r="T259" i="2"/>
  <c r="T261" i="2"/>
  <c r="T263" i="2"/>
  <c r="T265" i="2"/>
  <c r="T267" i="2"/>
  <c r="T269" i="2"/>
  <c r="T271" i="2"/>
  <c r="T273" i="2"/>
  <c r="T30" i="2"/>
  <c r="T32" i="2"/>
  <c r="T34" i="2"/>
  <c r="T36" i="2"/>
  <c r="T39" i="2"/>
  <c r="T57" i="2"/>
  <c r="T59" i="2"/>
  <c r="T61" i="2"/>
  <c r="T64" i="2"/>
  <c r="T66" i="2"/>
  <c r="T68" i="2"/>
  <c r="T70" i="2"/>
  <c r="T73" i="2"/>
  <c r="T75" i="2"/>
  <c r="T77" i="2"/>
  <c r="T79" i="2"/>
  <c r="T81" i="2"/>
  <c r="T83" i="2"/>
  <c r="T85" i="2"/>
  <c r="T87" i="2"/>
  <c r="T90" i="2"/>
  <c r="T93" i="2"/>
  <c r="T95" i="2"/>
  <c r="T97" i="2"/>
  <c r="T99" i="2"/>
  <c r="T102" i="2"/>
  <c r="T104" i="2"/>
  <c r="T106" i="2"/>
  <c r="T119" i="2"/>
  <c r="T121" i="2"/>
  <c r="T123" i="2"/>
  <c r="T125" i="2"/>
  <c r="T127" i="2"/>
  <c r="T129" i="2"/>
  <c r="T131" i="2"/>
  <c r="T133" i="2"/>
  <c r="T135" i="2"/>
  <c r="T137" i="2"/>
  <c r="T172" i="2"/>
  <c r="T174" i="2"/>
  <c r="T176" i="2"/>
  <c r="T178" i="2"/>
  <c r="T180" i="2"/>
  <c r="T182" i="2"/>
  <c r="T184" i="2"/>
  <c r="T197" i="2"/>
  <c r="T199" i="2"/>
  <c r="T201" i="2"/>
  <c r="T203" i="2"/>
  <c r="T205" i="2"/>
  <c r="T207" i="2"/>
  <c r="T209" i="2"/>
  <c r="T211" i="2"/>
  <c r="T213" i="2"/>
  <c r="T216" i="2"/>
  <c r="T218" i="2"/>
  <c r="T220" i="2"/>
  <c r="T222" i="2"/>
  <c r="T224" i="2"/>
  <c r="T226" i="2"/>
  <c r="T228" i="2"/>
  <c r="T230" i="2"/>
  <c r="T232" i="2"/>
  <c r="T234" i="2"/>
  <c r="T236" i="2"/>
  <c r="T238" i="2"/>
  <c r="T240" i="2"/>
  <c r="T242" i="2"/>
  <c r="T244" i="2"/>
  <c r="T246" i="2"/>
  <c r="T248" i="2"/>
  <c r="T250" i="2"/>
  <c r="T264" i="2"/>
  <c r="T266" i="2"/>
  <c r="T268" i="2"/>
  <c r="T270" i="2"/>
  <c r="T272" i="2"/>
  <c r="T274" i="2"/>
  <c r="T276" i="2"/>
  <c r="T278" i="2"/>
  <c r="L279" i="2"/>
  <c r="L277" i="2"/>
  <c r="T275" i="2"/>
  <c r="L274" i="2"/>
  <c r="L272" i="2"/>
  <c r="L270" i="2"/>
  <c r="T16" i="2"/>
  <c r="T18" i="2"/>
  <c r="T37" i="2"/>
  <c r="T40" i="2"/>
  <c r="T42" i="2"/>
  <c r="T48" i="2"/>
  <c r="T50" i="2"/>
  <c r="T52" i="2"/>
  <c r="T54" i="2"/>
  <c r="T56" i="2"/>
  <c r="T58" i="2"/>
  <c r="T60" i="2"/>
  <c r="T62" i="2"/>
  <c r="T65" i="2"/>
  <c r="T67" i="2"/>
  <c r="T69" i="2"/>
  <c r="T71" i="2"/>
  <c r="T74" i="2"/>
  <c r="T76" i="2"/>
  <c r="T78" i="2"/>
  <c r="T80" i="2"/>
  <c r="T82" i="2"/>
  <c r="T84" i="2"/>
  <c r="T86" i="2"/>
  <c r="T88" i="2"/>
  <c r="T91" i="2"/>
  <c r="T94" i="2"/>
  <c r="T96" i="2"/>
  <c r="T98" i="2"/>
  <c r="T101" i="2"/>
  <c r="T103" i="2"/>
  <c r="T105" i="2"/>
  <c r="T107" i="2"/>
  <c r="T109" i="2"/>
  <c r="T111" i="2"/>
  <c r="T114" i="2"/>
  <c r="T116" i="2"/>
  <c r="T118" i="2"/>
  <c r="T120" i="2"/>
  <c r="T122" i="2"/>
  <c r="T124" i="2"/>
  <c r="T126" i="2"/>
  <c r="T128" i="2"/>
  <c r="T130" i="2"/>
  <c r="T132" i="2"/>
  <c r="T134" i="2"/>
  <c r="T136" i="2"/>
  <c r="T139" i="2"/>
  <c r="T148" i="2"/>
  <c r="T150" i="2"/>
  <c r="T152" i="2"/>
  <c r="T154" i="2"/>
  <c r="T157" i="2"/>
  <c r="T159" i="2"/>
  <c r="T161" i="2"/>
  <c r="T165" i="2"/>
  <c r="T167" i="2"/>
  <c r="T169" i="2"/>
  <c r="T171" i="2"/>
  <c r="T187" i="2"/>
  <c r="T189" i="2"/>
  <c r="T191" i="2"/>
  <c r="T194" i="2"/>
  <c r="T196" i="2"/>
  <c r="T198" i="2"/>
  <c r="T200" i="2"/>
  <c r="T202" i="2"/>
  <c r="T204" i="2"/>
  <c r="T206" i="2"/>
  <c r="T208" i="2"/>
  <c r="T225" i="2"/>
  <c r="T227" i="2"/>
  <c r="T229" i="2"/>
  <c r="T231" i="2"/>
  <c r="T233" i="2"/>
  <c r="T277" i="2"/>
  <c r="T279" i="2"/>
  <c r="T17" i="2"/>
  <c r="T19" i="2"/>
  <c r="T21" i="2"/>
  <c r="T23" i="2"/>
  <c r="T25" i="2"/>
  <c r="T43" i="2"/>
  <c r="T45" i="2"/>
  <c r="T47" i="2"/>
  <c r="T49" i="2"/>
  <c r="T51" i="2"/>
  <c r="T53" i="2"/>
  <c r="T110" i="2"/>
  <c r="T113" i="2"/>
  <c r="T115" i="2"/>
  <c r="T143" i="2"/>
  <c r="T145" i="2"/>
  <c r="T147" i="2"/>
  <c r="T149" i="2"/>
  <c r="T151" i="2"/>
  <c r="T153" i="2"/>
  <c r="T156" i="2"/>
  <c r="T164" i="2"/>
  <c r="T166" i="2"/>
  <c r="T168" i="2"/>
  <c r="T188" i="2"/>
  <c r="T190" i="2"/>
  <c r="T192" i="2"/>
  <c r="T254" i="2"/>
  <c r="T256" i="2"/>
  <c r="T258" i="2"/>
  <c r="T260" i="2"/>
  <c r="L278" i="2"/>
  <c r="L276" i="2"/>
  <c r="L275" i="2"/>
  <c r="L273" i="2"/>
  <c r="L271" i="2"/>
  <c r="L269" i="2"/>
  <c r="L267" i="2"/>
  <c r="L265" i="2"/>
  <c r="L263" i="2"/>
  <c r="L262" i="2"/>
  <c r="L260" i="2"/>
  <c r="L266" i="2"/>
  <c r="T262" i="2"/>
  <c r="L259" i="2"/>
  <c r="L257" i="2"/>
  <c r="L255" i="2"/>
  <c r="L253" i="2"/>
  <c r="L252" i="2"/>
  <c r="L250" i="2"/>
  <c r="L248" i="2"/>
  <c r="L246" i="2"/>
  <c r="L244" i="2"/>
  <c r="L242" i="2"/>
  <c r="L240" i="2"/>
  <c r="L238" i="2"/>
  <c r="L236" i="2"/>
  <c r="L235" i="2"/>
  <c r="L233" i="2"/>
  <c r="T44" i="2"/>
  <c r="L230" i="2"/>
  <c r="L228" i="2"/>
  <c r="L226" i="2"/>
  <c r="T41" i="2"/>
  <c r="T214" i="2"/>
  <c r="T223" i="2"/>
  <c r="L222" i="2"/>
  <c r="L220" i="2"/>
  <c r="L218" i="2"/>
  <c r="L214" i="2"/>
  <c r="L215" i="2"/>
  <c r="L212" i="2"/>
  <c r="T210" i="2"/>
  <c r="L209" i="2"/>
  <c r="L207" i="2"/>
  <c r="L205" i="2"/>
  <c r="L203" i="2"/>
  <c r="L201" i="2"/>
  <c r="L199" i="2"/>
  <c r="L197" i="2"/>
  <c r="T195" i="2"/>
  <c r="L193" i="2"/>
  <c r="L192" i="2"/>
  <c r="L190" i="2"/>
  <c r="L188" i="2"/>
  <c r="L187" i="2"/>
  <c r="L186" i="2"/>
  <c r="L185" i="2"/>
  <c r="L183" i="2"/>
  <c r="L181" i="2"/>
  <c r="L179" i="2"/>
  <c r="L177" i="2"/>
  <c r="L175" i="2"/>
  <c r="T173" i="2"/>
  <c r="L172" i="2"/>
  <c r="L163" i="2"/>
  <c r="L170" i="2"/>
  <c r="L168" i="2"/>
  <c r="L167" i="2"/>
  <c r="L162" i="2"/>
  <c r="L164" i="2"/>
  <c r="L161" i="2"/>
  <c r="L160" i="2"/>
  <c r="T158" i="2"/>
  <c r="L157" i="2"/>
  <c r="L155" i="2"/>
  <c r="L153" i="2"/>
  <c r="T138" i="2"/>
  <c r="L151" i="2"/>
  <c r="L149" i="2"/>
  <c r="L147" i="2"/>
  <c r="L146" i="2"/>
  <c r="L144" i="2"/>
  <c r="L143" i="2"/>
  <c r="L142" i="2"/>
  <c r="T140" i="2"/>
  <c r="L138" i="2"/>
  <c r="L137" i="2"/>
  <c r="L135" i="2"/>
  <c r="L133" i="2"/>
  <c r="L131" i="2"/>
  <c r="L129" i="2"/>
  <c r="L127" i="2"/>
  <c r="L125" i="2"/>
  <c r="L123" i="2"/>
  <c r="L121" i="2"/>
  <c r="L119" i="2"/>
  <c r="T117" i="2"/>
  <c r="L116" i="2"/>
  <c r="T92" i="2"/>
  <c r="L114" i="2"/>
  <c r="L113" i="2"/>
  <c r="L111" i="2"/>
  <c r="L109" i="2"/>
  <c r="L108" i="2"/>
  <c r="L106" i="2"/>
  <c r="L104" i="2"/>
  <c r="L102" i="2"/>
  <c r="L100" i="2"/>
  <c r="L98" i="2"/>
  <c r="L97" i="2"/>
  <c r="T89" i="2"/>
  <c r="L94" i="2"/>
  <c r="L91" i="2"/>
  <c r="L89" i="2"/>
  <c r="L87" i="2"/>
  <c r="L85" i="2"/>
  <c r="T29" i="2"/>
  <c r="T63" i="2"/>
  <c r="L83" i="2"/>
  <c r="L81" i="2"/>
  <c r="L79" i="2"/>
  <c r="L77" i="2"/>
  <c r="L75" i="2"/>
  <c r="T15" i="2"/>
  <c r="L72" i="2"/>
  <c r="L70" i="2"/>
  <c r="L68" i="2"/>
  <c r="L66" i="2"/>
  <c r="L29" i="2"/>
  <c r="L63" i="2"/>
  <c r="L61" i="2"/>
  <c r="L59" i="2"/>
  <c r="L57" i="2"/>
  <c r="T55" i="2"/>
  <c r="L54" i="2"/>
  <c r="L52" i="2"/>
  <c r="L50" i="2"/>
  <c r="L48" i="2"/>
  <c r="T46" i="2"/>
  <c r="L45" i="2"/>
  <c r="L43" i="2"/>
  <c r="L38" i="2"/>
  <c r="L40" i="2"/>
  <c r="L37" i="2"/>
  <c r="T35" i="2"/>
  <c r="L34" i="2"/>
  <c r="L32" i="2"/>
  <c r="L30" i="2"/>
  <c r="T27" i="2"/>
  <c r="L26" i="2"/>
  <c r="L24" i="2"/>
  <c r="L22" i="2"/>
  <c r="T20" i="2"/>
  <c r="L19" i="2"/>
  <c r="L17" i="2"/>
  <c r="L15" i="2"/>
  <c r="L268" i="2"/>
  <c r="L264" i="2"/>
  <c r="L261" i="2"/>
  <c r="L258" i="2"/>
  <c r="L256" i="2"/>
  <c r="L254" i="2"/>
  <c r="T252" i="2"/>
  <c r="L251" i="2"/>
  <c r="L249" i="2"/>
  <c r="L247" i="2"/>
  <c r="L245" i="2"/>
  <c r="L243" i="2"/>
  <c r="L241" i="2"/>
  <c r="L239" i="2"/>
  <c r="L237" i="2"/>
  <c r="T235" i="2"/>
  <c r="L234" i="2"/>
  <c r="L232" i="2"/>
  <c r="L231" i="2"/>
  <c r="L229" i="2"/>
  <c r="L227" i="2"/>
  <c r="L225" i="2"/>
  <c r="T193" i="2"/>
  <c r="L224" i="2"/>
  <c r="L223" i="2"/>
  <c r="L221" i="2"/>
  <c r="L219" i="2"/>
  <c r="L217" i="2"/>
  <c r="L216" i="2"/>
  <c r="L213" i="2"/>
  <c r="L211" i="2"/>
  <c r="L210" i="2"/>
  <c r="L208" i="2"/>
  <c r="L206" i="2"/>
  <c r="L204" i="2"/>
  <c r="L202" i="2"/>
  <c r="L200" i="2"/>
  <c r="L198" i="2"/>
  <c r="L196" i="2"/>
  <c r="L195" i="2"/>
  <c r="L194" i="2"/>
  <c r="L191" i="2"/>
  <c r="L189" i="2"/>
  <c r="T163" i="2"/>
  <c r="T186" i="2"/>
  <c r="T185" i="2"/>
  <c r="L184" i="2"/>
  <c r="L182" i="2"/>
  <c r="L180" i="2"/>
  <c r="L178" i="2"/>
  <c r="L176" i="2"/>
  <c r="L174" i="2"/>
  <c r="L173" i="2"/>
  <c r="L171" i="2"/>
  <c r="T170" i="2"/>
  <c r="L169" i="2"/>
  <c r="T162" i="2"/>
  <c r="L166" i="2"/>
  <c r="L165" i="2"/>
  <c r="T155" i="2"/>
  <c r="T160" i="2"/>
  <c r="L159" i="2"/>
  <c r="L158" i="2"/>
  <c r="L156" i="2"/>
  <c r="L154" i="2"/>
  <c r="L152" i="2"/>
  <c r="T141" i="2"/>
  <c r="L150" i="2"/>
  <c r="L148" i="2"/>
  <c r="T146" i="2"/>
  <c r="L145" i="2"/>
  <c r="L141" i="2"/>
  <c r="T142" i="2"/>
  <c r="L140" i="2"/>
  <c r="L139" i="2"/>
  <c r="L136" i="2"/>
  <c r="L134" i="2"/>
  <c r="L132" i="2"/>
  <c r="L130" i="2"/>
  <c r="L128" i="2"/>
  <c r="L126" i="2"/>
  <c r="L124" i="2"/>
  <c r="L122" i="2"/>
  <c r="L120" i="2"/>
  <c r="L118" i="2"/>
  <c r="L117" i="2"/>
  <c r="L115" i="2"/>
  <c r="T112" i="2"/>
  <c r="T100" i="2"/>
  <c r="L112" i="2"/>
  <c r="L110" i="2"/>
  <c r="T108" i="2"/>
  <c r="L107" i="2"/>
  <c r="L105" i="2"/>
  <c r="L103" i="2"/>
  <c r="L101" i="2"/>
  <c r="L99" i="2"/>
  <c r="L92" i="2"/>
  <c r="L96" i="2"/>
  <c r="L95" i="2"/>
  <c r="L93" i="2"/>
  <c r="L90" i="2"/>
  <c r="L88" i="2"/>
  <c r="L86" i="2"/>
  <c r="L84" i="2"/>
  <c r="T38" i="2"/>
  <c r="T72" i="2"/>
  <c r="L82" i="2"/>
  <c r="L80" i="2"/>
  <c r="L78" i="2"/>
  <c r="L76" i="2"/>
  <c r="L74" i="2"/>
  <c r="L73" i="2"/>
  <c r="L71" i="2"/>
  <c r="L69" i="2"/>
  <c r="L67" i="2"/>
  <c r="L65" i="2"/>
  <c r="L64" i="2"/>
  <c r="L62" i="2"/>
  <c r="L60" i="2"/>
  <c r="L58" i="2"/>
  <c r="L56" i="2"/>
  <c r="L55" i="2"/>
  <c r="L53" i="2"/>
  <c r="L51" i="2"/>
  <c r="L49" i="2"/>
  <c r="L47" i="2"/>
  <c r="L46" i="2"/>
  <c r="L44" i="2"/>
  <c r="L42" i="2"/>
  <c r="L41" i="2"/>
  <c r="L39" i="2"/>
  <c r="L36" i="2"/>
  <c r="L35" i="2"/>
  <c r="L33" i="2"/>
  <c r="L31" i="2"/>
  <c r="L28" i="2"/>
  <c r="L27" i="2"/>
  <c r="L25" i="2"/>
  <c r="L23" i="2"/>
  <c r="L21" i="2"/>
  <c r="L20" i="2"/>
  <c r="L18" i="2"/>
  <c r="L16" i="2"/>
  <c r="M57" i="1"/>
  <c r="U57" i="1"/>
  <c r="L281" i="2"/>
  <c r="T281" i="2"/>
  <c r="N16" i="15"/>
  <c r="V16" i="15"/>
  <c r="U24" i="1"/>
  <c r="M24" i="1"/>
  <c r="L16" i="14"/>
  <c r="T16" i="14"/>
  <c r="M23" i="1"/>
  <c r="U23" i="1"/>
  <c r="L16" i="11"/>
  <c r="T16" i="11"/>
  <c r="M22" i="1"/>
  <c r="U22" i="1"/>
  <c r="L16" i="10"/>
  <c r="T16" i="10"/>
  <c r="M21" i="1"/>
  <c r="U21" i="1"/>
  <c r="L134" i="6"/>
  <c r="T134" i="6"/>
  <c r="U20" i="1"/>
  <c r="M20" i="1"/>
  <c r="M25" i="1"/>
  <c r="U25" i="1"/>
  <c r="V17" i="5"/>
  <c r="N17" i="5"/>
  <c r="M17" i="1"/>
  <c r="U17" i="1"/>
  <c r="T16" i="3"/>
  <c r="L16" i="3"/>
  <c r="M15" i="1"/>
  <c r="U15" i="1"/>
  <c r="U14" i="1"/>
  <c r="M14" i="1"/>
  <c r="M26" i="1"/>
  <c r="T16" i="4"/>
  <c r="L16" i="4"/>
  <c r="M16" i="1"/>
  <c r="U16" i="1"/>
  <c r="U18" i="1"/>
  <c r="M18" i="1"/>
  <c r="U26" i="1"/>
  <c r="Y58" i="1"/>
  <c r="X18" i="44" s="1"/>
  <c r="M58" i="1"/>
  <c r="Q16" i="16"/>
  <c r="R16" i="16"/>
  <c r="T16" i="31"/>
  <c r="M43" i="1"/>
  <c r="R26" i="1"/>
  <c r="R57" i="1" s="1"/>
  <c r="N24" i="1"/>
  <c r="N25" i="1" s="1"/>
  <c r="N17" i="1"/>
  <c r="N18" i="1" s="1"/>
  <c r="W18" i="44"/>
  <c r="L16" i="22"/>
  <c r="T16" i="21"/>
  <c r="L16" i="19"/>
  <c r="T16" i="26"/>
  <c r="T16" i="23"/>
  <c r="T16" i="22"/>
  <c r="L16" i="26"/>
  <c r="L16" i="20"/>
  <c r="L16" i="25"/>
  <c r="T16" i="19"/>
  <c r="T16" i="25"/>
  <c r="T16" i="18"/>
  <c r="L16" i="21"/>
  <c r="L16" i="23"/>
  <c r="T16" i="20"/>
  <c r="T16" i="17"/>
  <c r="L16" i="17"/>
  <c r="L16" i="18"/>
  <c r="T16" i="28"/>
  <c r="L16" i="32"/>
  <c r="T16" i="32"/>
  <c r="L16" i="33"/>
  <c r="L16" i="31"/>
  <c r="T16" i="38"/>
  <c r="L16" i="28"/>
  <c r="T16" i="33"/>
  <c r="L16" i="38"/>
  <c r="L16" i="16"/>
  <c r="X13" i="44"/>
  <c r="U55" i="1"/>
  <c r="T17" i="44" s="1"/>
  <c r="U47" i="1"/>
  <c r="U43" i="1"/>
  <c r="U38" i="1"/>
  <c r="U34" i="1"/>
  <c r="U30" i="1"/>
  <c r="U44" i="1"/>
  <c r="U35" i="1"/>
  <c r="U50" i="1"/>
  <c r="T14" i="44" s="1"/>
  <c r="U46" i="1"/>
  <c r="U41" i="1"/>
  <c r="U37" i="1"/>
  <c r="U33" i="1"/>
  <c r="U39" i="1"/>
  <c r="U49" i="1"/>
  <c r="U45" i="1"/>
  <c r="U40" i="1"/>
  <c r="U36" i="1"/>
  <c r="U32" i="1"/>
  <c r="U48" i="1"/>
  <c r="U31" i="1"/>
  <c r="M49" i="1"/>
  <c r="M45" i="1"/>
  <c r="M40" i="1"/>
  <c r="M36" i="1"/>
  <c r="M32" i="1"/>
  <c r="M41" i="1"/>
  <c r="M48" i="1"/>
  <c r="M44" i="1"/>
  <c r="M39" i="1"/>
  <c r="M35" i="1"/>
  <c r="M31" i="1"/>
  <c r="M37" i="1"/>
  <c r="M55" i="1"/>
  <c r="L17" i="44" s="1"/>
  <c r="M47" i="1"/>
  <c r="M38" i="1"/>
  <c r="M34" i="1"/>
  <c r="M30" i="1"/>
  <c r="M50" i="1"/>
  <c r="L14" i="44" s="1"/>
  <c r="M46" i="1"/>
  <c r="M33" i="1"/>
  <c r="U58" i="1" l="1"/>
  <c r="T18" i="44" s="1"/>
  <c r="L18" i="44"/>
  <c r="Q16" i="24"/>
  <c r="P16" i="24"/>
  <c r="O16" i="24"/>
  <c r="N16" i="24"/>
  <c r="N3" i="24"/>
  <c r="N3" i="34"/>
  <c r="Q16" i="34"/>
  <c r="O16" i="34"/>
  <c r="N16" i="34"/>
  <c r="P16" i="34"/>
  <c r="O3" i="24"/>
  <c r="P3" i="24"/>
  <c r="Q3" i="24"/>
  <c r="O3" i="34"/>
  <c r="Q3" i="34"/>
  <c r="P3" i="34"/>
  <c r="S16" i="16"/>
  <c r="T16" i="16" s="1"/>
  <c r="R58" i="1"/>
  <c r="Q18" i="44" s="1"/>
  <c r="Q13" i="44"/>
  <c r="V24" i="1"/>
  <c r="W24" i="1" s="1"/>
  <c r="V17" i="1"/>
  <c r="W17" i="1" s="1"/>
  <c r="N26" i="1"/>
  <c r="N39" i="1" l="1"/>
  <c r="N50" i="1" s="1"/>
  <c r="M14" i="44" s="1"/>
  <c r="P30" i="1"/>
  <c r="W16" i="16"/>
  <c r="U16" i="16"/>
  <c r="V16" i="16" s="1"/>
  <c r="V25" i="1"/>
  <c r="W25" i="1" s="1"/>
  <c r="M13" i="44"/>
  <c r="V18" i="1"/>
  <c r="W18" i="1" s="1"/>
  <c r="L13" i="44"/>
  <c r="P39" i="1" l="1"/>
  <c r="N57" i="1"/>
  <c r="N58" i="1"/>
  <c r="M18" i="44" s="1"/>
  <c r="V26" i="1"/>
  <c r="W26" i="1" s="1"/>
  <c r="T13" i="44"/>
  <c r="P50" i="1" l="1"/>
  <c r="V13" i="44"/>
  <c r="V58" i="1"/>
  <c r="W58" i="1" s="1"/>
  <c r="V57" i="1"/>
  <c r="W57" i="1" s="1"/>
  <c r="U13" i="44"/>
  <c r="O14" i="44" l="1"/>
  <c r="P57" i="1"/>
  <c r="P58" i="1"/>
  <c r="R15" i="5" s="1"/>
  <c r="AF15" i="5" s="1"/>
  <c r="U18" i="44"/>
  <c r="V18" i="44"/>
  <c r="P55" i="6" l="1"/>
  <c r="AC55" i="6" s="1"/>
  <c r="P48" i="6"/>
  <c r="AC48" i="6" s="1"/>
  <c r="P26" i="6"/>
  <c r="AC26" i="6" s="1"/>
  <c r="P28" i="6"/>
  <c r="AC28" i="6" s="1"/>
  <c r="P30" i="6"/>
  <c r="AC30" i="6" s="1"/>
  <c r="P32" i="6"/>
  <c r="AC32" i="6" s="1"/>
  <c r="P34" i="6"/>
  <c r="AC34" i="6" s="1"/>
  <c r="P36" i="6"/>
  <c r="AC36" i="6" s="1"/>
  <c r="P38" i="6"/>
  <c r="AC38" i="6" s="1"/>
  <c r="P41" i="6"/>
  <c r="AC41" i="6" s="1"/>
  <c r="P43" i="6"/>
  <c r="AC43" i="6" s="1"/>
  <c r="P45" i="6"/>
  <c r="AC45" i="6" s="1"/>
  <c r="P47" i="6"/>
  <c r="AC47" i="6" s="1"/>
  <c r="P50" i="6"/>
  <c r="AC50" i="6" s="1"/>
  <c r="P52" i="6"/>
  <c r="AC52" i="6" s="1"/>
  <c r="P54" i="6"/>
  <c r="AC54" i="6" s="1"/>
  <c r="P57" i="6"/>
  <c r="AC57" i="6" s="1"/>
  <c r="P59" i="6"/>
  <c r="AC59" i="6" s="1"/>
  <c r="P61" i="6"/>
  <c r="AC61" i="6" s="1"/>
  <c r="P63" i="6"/>
  <c r="AC63" i="6" s="1"/>
  <c r="P65" i="6"/>
  <c r="AC65" i="6" s="1"/>
  <c r="P67" i="6"/>
  <c r="AC67" i="6" s="1"/>
  <c r="P69" i="6"/>
  <c r="AC69" i="6" s="1"/>
  <c r="P71" i="6"/>
  <c r="AC71" i="6" s="1"/>
  <c r="P73" i="6"/>
  <c r="AC73" i="6" s="1"/>
  <c r="P75" i="6"/>
  <c r="AC75" i="6" s="1"/>
  <c r="P77" i="6"/>
  <c r="AC77" i="6" s="1"/>
  <c r="P79" i="6"/>
  <c r="AC79" i="6" s="1"/>
  <c r="P81" i="6"/>
  <c r="AC81" i="6" s="1"/>
  <c r="P83" i="6"/>
  <c r="AC83" i="6" s="1"/>
  <c r="P85" i="6"/>
  <c r="AC85" i="6" s="1"/>
  <c r="P87" i="6"/>
  <c r="AC87" i="6" s="1"/>
  <c r="P89" i="6"/>
  <c r="AC89" i="6" s="1"/>
  <c r="P91" i="6"/>
  <c r="AC91" i="6" s="1"/>
  <c r="P93" i="6"/>
  <c r="AC93" i="6" s="1"/>
  <c r="P96" i="6"/>
  <c r="AC96" i="6" s="1"/>
  <c r="P98" i="6"/>
  <c r="AC98" i="6" s="1"/>
  <c r="P100" i="6"/>
  <c r="AC100" i="6" s="1"/>
  <c r="P103" i="6"/>
  <c r="AC103" i="6" s="1"/>
  <c r="P105" i="6"/>
  <c r="AC105" i="6" s="1"/>
  <c r="P29" i="6"/>
  <c r="AC29" i="6" s="1"/>
  <c r="P31" i="6"/>
  <c r="AC31" i="6" s="1"/>
  <c r="P46" i="6"/>
  <c r="AC46" i="6" s="1"/>
  <c r="P49" i="6"/>
  <c r="AC49" i="6" s="1"/>
  <c r="P51" i="6"/>
  <c r="AC51" i="6" s="1"/>
  <c r="P53" i="6"/>
  <c r="AC53" i="6" s="1"/>
  <c r="P56" i="6"/>
  <c r="AC56" i="6" s="1"/>
  <c r="P58" i="6"/>
  <c r="AC58" i="6" s="1"/>
  <c r="P60" i="6"/>
  <c r="AC60" i="6" s="1"/>
  <c r="P62" i="6"/>
  <c r="AC62" i="6" s="1"/>
  <c r="P64" i="6"/>
  <c r="AC64" i="6" s="1"/>
  <c r="P66" i="6"/>
  <c r="AC66" i="6" s="1"/>
  <c r="P68" i="6"/>
  <c r="AC68" i="6" s="1"/>
  <c r="P70" i="6"/>
  <c r="AC70" i="6" s="1"/>
  <c r="P72" i="6"/>
  <c r="AC72" i="6" s="1"/>
  <c r="P74" i="6"/>
  <c r="AC74" i="6" s="1"/>
  <c r="P76" i="6"/>
  <c r="AC76" i="6" s="1"/>
  <c r="P88" i="6"/>
  <c r="AC88" i="6" s="1"/>
  <c r="P90" i="6"/>
  <c r="AC90" i="6" s="1"/>
  <c r="P92" i="6"/>
  <c r="AC92" i="6" s="1"/>
  <c r="P95" i="6"/>
  <c r="AC95" i="6" s="1"/>
  <c r="P97" i="6"/>
  <c r="AC97" i="6" s="1"/>
  <c r="P99" i="6"/>
  <c r="AC99" i="6" s="1"/>
  <c r="P102" i="6"/>
  <c r="AC102" i="6" s="1"/>
  <c r="P104" i="6"/>
  <c r="AC104" i="6" s="1"/>
  <c r="P106" i="6"/>
  <c r="AC106" i="6" s="1"/>
  <c r="P108" i="6"/>
  <c r="AC108" i="6" s="1"/>
  <c r="P110" i="6"/>
  <c r="AC110" i="6" s="1"/>
  <c r="P112" i="6"/>
  <c r="AC112" i="6" s="1"/>
  <c r="P114" i="6"/>
  <c r="AC114" i="6" s="1"/>
  <c r="P116" i="6"/>
  <c r="AC116" i="6" s="1"/>
  <c r="P118" i="6"/>
  <c r="AC118" i="6" s="1"/>
  <c r="P120" i="6"/>
  <c r="AC120" i="6" s="1"/>
  <c r="P122" i="6"/>
  <c r="AC122" i="6" s="1"/>
  <c r="P39" i="6"/>
  <c r="AC39" i="6" s="1"/>
  <c r="P101" i="6"/>
  <c r="AC101" i="6" s="1"/>
  <c r="P94" i="6"/>
  <c r="AC94" i="6" s="1"/>
  <c r="P16" i="6"/>
  <c r="AC16" i="6" s="1"/>
  <c r="P18" i="6"/>
  <c r="AC18" i="6" s="1"/>
  <c r="P20" i="6"/>
  <c r="AC20" i="6" s="1"/>
  <c r="P22" i="6"/>
  <c r="AC22" i="6" s="1"/>
  <c r="P24" i="6"/>
  <c r="AC24" i="6" s="1"/>
  <c r="P107" i="6"/>
  <c r="AC107" i="6" s="1"/>
  <c r="P109" i="6"/>
  <c r="AC109" i="6" s="1"/>
  <c r="P111" i="6"/>
  <c r="AC111" i="6" s="1"/>
  <c r="P113" i="6"/>
  <c r="AC113" i="6" s="1"/>
  <c r="P115" i="6"/>
  <c r="AC115" i="6" s="1"/>
  <c r="P117" i="6"/>
  <c r="AC117" i="6" s="1"/>
  <c r="P119" i="6"/>
  <c r="AC119" i="6" s="1"/>
  <c r="P121" i="6"/>
  <c r="AC121" i="6" s="1"/>
  <c r="P123" i="6"/>
  <c r="AC123" i="6" s="1"/>
  <c r="P125" i="6"/>
  <c r="AC125" i="6" s="1"/>
  <c r="P127" i="6"/>
  <c r="AC127" i="6" s="1"/>
  <c r="P129" i="6"/>
  <c r="AC129" i="6" s="1"/>
  <c r="P131" i="6"/>
  <c r="AC131" i="6" s="1"/>
  <c r="P15" i="6"/>
  <c r="AC15" i="6" s="1"/>
  <c r="P17" i="6"/>
  <c r="AC17" i="6" s="1"/>
  <c r="P19" i="6"/>
  <c r="AC19" i="6" s="1"/>
  <c r="P21" i="6"/>
  <c r="AC21" i="6" s="1"/>
  <c r="P23" i="6"/>
  <c r="AC23" i="6" s="1"/>
  <c r="P25" i="6"/>
  <c r="AC25" i="6" s="1"/>
  <c r="P27" i="6"/>
  <c r="AC27" i="6" s="1"/>
  <c r="P33" i="6"/>
  <c r="AC33" i="6" s="1"/>
  <c r="P35" i="6"/>
  <c r="AC35" i="6" s="1"/>
  <c r="P37" i="6"/>
  <c r="AC37" i="6" s="1"/>
  <c r="P40" i="6"/>
  <c r="AC40" i="6" s="1"/>
  <c r="P42" i="6"/>
  <c r="AC42" i="6" s="1"/>
  <c r="P44" i="6"/>
  <c r="AC44" i="6" s="1"/>
  <c r="P78" i="6"/>
  <c r="AC78" i="6" s="1"/>
  <c r="P80" i="6"/>
  <c r="AC80" i="6" s="1"/>
  <c r="P82" i="6"/>
  <c r="AC82" i="6" s="1"/>
  <c r="P84" i="6"/>
  <c r="AC84" i="6" s="1"/>
  <c r="P86" i="6"/>
  <c r="AC86" i="6" s="1"/>
  <c r="P124" i="6"/>
  <c r="AC124" i="6" s="1"/>
  <c r="P126" i="6"/>
  <c r="AC126" i="6" s="1"/>
  <c r="P128" i="6"/>
  <c r="AC128" i="6" s="1"/>
  <c r="P130" i="6"/>
  <c r="AC130" i="6" s="1"/>
  <c r="P132" i="6"/>
  <c r="AC132" i="6" s="1"/>
  <c r="P72" i="2"/>
  <c r="AC72" i="2" s="1"/>
  <c r="P100" i="2"/>
  <c r="AC100" i="2" s="1"/>
  <c r="P138" i="2"/>
  <c r="AC138" i="2" s="1"/>
  <c r="P214" i="2"/>
  <c r="AC214" i="2" s="1"/>
  <c r="P29" i="2"/>
  <c r="AC29" i="2" s="1"/>
  <c r="P89" i="2"/>
  <c r="AC89" i="2" s="1"/>
  <c r="P155" i="2"/>
  <c r="AC155" i="2" s="1"/>
  <c r="P193" i="2"/>
  <c r="AC193" i="2" s="1"/>
  <c r="P17" i="2"/>
  <c r="AC17" i="2" s="1"/>
  <c r="P19" i="2"/>
  <c r="AC19" i="2" s="1"/>
  <c r="P36" i="2"/>
  <c r="AC36" i="2" s="1"/>
  <c r="P39" i="2"/>
  <c r="AC39" i="2" s="1"/>
  <c r="P41" i="2"/>
  <c r="AC41" i="2" s="1"/>
  <c r="P43" i="2"/>
  <c r="AC43" i="2" s="1"/>
  <c r="P47" i="2"/>
  <c r="AC47" i="2" s="1"/>
  <c r="P49" i="2"/>
  <c r="AC49" i="2" s="1"/>
  <c r="P51" i="2"/>
  <c r="AC51" i="2" s="1"/>
  <c r="P53" i="2"/>
  <c r="AC53" i="2" s="1"/>
  <c r="P55" i="2"/>
  <c r="AC55" i="2" s="1"/>
  <c r="P57" i="2"/>
  <c r="AC57" i="2" s="1"/>
  <c r="P59" i="2"/>
  <c r="AC59" i="2" s="1"/>
  <c r="P61" i="2"/>
  <c r="AC61" i="2" s="1"/>
  <c r="P64" i="2"/>
  <c r="AC64" i="2" s="1"/>
  <c r="P66" i="2"/>
  <c r="AC66" i="2" s="1"/>
  <c r="P68" i="2"/>
  <c r="AC68" i="2" s="1"/>
  <c r="P70" i="2"/>
  <c r="AC70" i="2" s="1"/>
  <c r="P73" i="2"/>
  <c r="AC73" i="2" s="1"/>
  <c r="P75" i="2"/>
  <c r="AC75" i="2" s="1"/>
  <c r="P77" i="2"/>
  <c r="AC77" i="2" s="1"/>
  <c r="P79" i="2"/>
  <c r="AC79" i="2" s="1"/>
  <c r="P81" i="2"/>
  <c r="AC81" i="2" s="1"/>
  <c r="P83" i="2"/>
  <c r="AC83" i="2" s="1"/>
  <c r="P85" i="2"/>
  <c r="AC85" i="2" s="1"/>
  <c r="P87" i="2"/>
  <c r="AC87" i="2" s="1"/>
  <c r="P90" i="2"/>
  <c r="AC90" i="2" s="1"/>
  <c r="P93" i="2"/>
  <c r="AC93" i="2" s="1"/>
  <c r="P95" i="2"/>
  <c r="AC95" i="2" s="1"/>
  <c r="P97" i="2"/>
  <c r="AC97" i="2" s="1"/>
  <c r="P99" i="2"/>
  <c r="AC99" i="2" s="1"/>
  <c r="P102" i="2"/>
  <c r="AC102" i="2" s="1"/>
  <c r="P104" i="2"/>
  <c r="AC104" i="2" s="1"/>
  <c r="P106" i="2"/>
  <c r="AC106" i="2" s="1"/>
  <c r="P108" i="2"/>
  <c r="AC108" i="2" s="1"/>
  <c r="P110" i="2"/>
  <c r="AC110" i="2" s="1"/>
  <c r="P113" i="2"/>
  <c r="AC113" i="2" s="1"/>
  <c r="P115" i="2"/>
  <c r="AC115" i="2" s="1"/>
  <c r="P117" i="2"/>
  <c r="AC117" i="2" s="1"/>
  <c r="P119" i="2"/>
  <c r="AC119" i="2" s="1"/>
  <c r="P121" i="2"/>
  <c r="AC121" i="2" s="1"/>
  <c r="P123" i="2"/>
  <c r="AC123" i="2" s="1"/>
  <c r="P125" i="2"/>
  <c r="AC125" i="2" s="1"/>
  <c r="P127" i="2"/>
  <c r="AC127" i="2" s="1"/>
  <c r="P129" i="2"/>
  <c r="AC129" i="2" s="1"/>
  <c r="P131" i="2"/>
  <c r="AC131" i="2" s="1"/>
  <c r="P133" i="2"/>
  <c r="AC133" i="2" s="1"/>
  <c r="P135" i="2"/>
  <c r="AC135" i="2" s="1"/>
  <c r="P137" i="2"/>
  <c r="AC137" i="2" s="1"/>
  <c r="P140" i="2"/>
  <c r="AC140" i="2" s="1"/>
  <c r="P147" i="2"/>
  <c r="AC147" i="2" s="1"/>
  <c r="P149" i="2"/>
  <c r="AC149" i="2" s="1"/>
  <c r="P151" i="2"/>
  <c r="AC151" i="2" s="1"/>
  <c r="P153" i="2"/>
  <c r="AC153" i="2" s="1"/>
  <c r="P156" i="2"/>
  <c r="AC156" i="2" s="1"/>
  <c r="P158" i="2"/>
  <c r="AC158" i="2" s="1"/>
  <c r="P160" i="2"/>
  <c r="AC160" i="2" s="1"/>
  <c r="P164" i="2"/>
  <c r="AC164" i="2" s="1"/>
  <c r="P166" i="2"/>
  <c r="AC166" i="2" s="1"/>
  <c r="P168" i="2"/>
  <c r="AC168" i="2" s="1"/>
  <c r="P170" i="2"/>
  <c r="AC170" i="2" s="1"/>
  <c r="P172" i="2"/>
  <c r="AC172" i="2" s="1"/>
  <c r="P186" i="2"/>
  <c r="AC186" i="2" s="1"/>
  <c r="P188" i="2"/>
  <c r="AC188" i="2" s="1"/>
  <c r="P190" i="2"/>
  <c r="AC190" i="2" s="1"/>
  <c r="P192" i="2"/>
  <c r="AC192" i="2" s="1"/>
  <c r="P195" i="2"/>
  <c r="AC195" i="2" s="1"/>
  <c r="P197" i="2"/>
  <c r="AC197" i="2" s="1"/>
  <c r="P199" i="2"/>
  <c r="AC199" i="2" s="1"/>
  <c r="P201" i="2"/>
  <c r="AC201" i="2" s="1"/>
  <c r="P203" i="2"/>
  <c r="AC203" i="2" s="1"/>
  <c r="P205" i="2"/>
  <c r="AC205" i="2" s="1"/>
  <c r="P207" i="2"/>
  <c r="AC207" i="2" s="1"/>
  <c r="P209" i="2"/>
  <c r="AC209" i="2" s="1"/>
  <c r="P224" i="2"/>
  <c r="AC224" i="2" s="1"/>
  <c r="P226" i="2"/>
  <c r="AC226" i="2" s="1"/>
  <c r="P228" i="2"/>
  <c r="AC228" i="2" s="1"/>
  <c r="P230" i="2"/>
  <c r="AC230" i="2" s="1"/>
  <c r="P232" i="2"/>
  <c r="AC232" i="2" s="1"/>
  <c r="P234" i="2"/>
  <c r="AC234" i="2" s="1"/>
  <c r="P276" i="2"/>
  <c r="AC276" i="2" s="1"/>
  <c r="P278" i="2"/>
  <c r="AC278" i="2" s="1"/>
  <c r="P16" i="2"/>
  <c r="AC16" i="2" s="1"/>
  <c r="P18" i="2"/>
  <c r="AC18" i="2" s="1"/>
  <c r="P20" i="2"/>
  <c r="AC20" i="2" s="1"/>
  <c r="P22" i="2"/>
  <c r="AC22" i="2" s="1"/>
  <c r="P24" i="2"/>
  <c r="AC24" i="2" s="1"/>
  <c r="P26" i="2"/>
  <c r="AC26" i="2" s="1"/>
  <c r="P42" i="2"/>
  <c r="AC42" i="2" s="1"/>
  <c r="P44" i="2"/>
  <c r="AC44" i="2" s="1"/>
  <c r="P46" i="2"/>
  <c r="AC46" i="2" s="1"/>
  <c r="P48" i="2"/>
  <c r="AC48" i="2" s="1"/>
  <c r="P50" i="2"/>
  <c r="AC50" i="2" s="1"/>
  <c r="P52" i="2"/>
  <c r="AC52" i="2" s="1"/>
  <c r="P54" i="2"/>
  <c r="AC54" i="2" s="1"/>
  <c r="P109" i="2"/>
  <c r="AC109" i="2" s="1"/>
  <c r="P111" i="2"/>
  <c r="AC111" i="2" s="1"/>
  <c r="P114" i="2"/>
  <c r="AC114" i="2" s="1"/>
  <c r="P116" i="2"/>
  <c r="AC116" i="2" s="1"/>
  <c r="P142" i="2"/>
  <c r="AC142" i="2" s="1"/>
  <c r="P144" i="2"/>
  <c r="AC144" i="2" s="1"/>
  <c r="P146" i="2"/>
  <c r="AC146" i="2" s="1"/>
  <c r="P148" i="2"/>
  <c r="AC148" i="2" s="1"/>
  <c r="P150" i="2"/>
  <c r="AC150" i="2" s="1"/>
  <c r="P152" i="2"/>
  <c r="AC152" i="2" s="1"/>
  <c r="P154" i="2"/>
  <c r="AC154" i="2" s="1"/>
  <c r="P157" i="2"/>
  <c r="AC157" i="2" s="1"/>
  <c r="P161" i="2"/>
  <c r="AC161" i="2" s="1"/>
  <c r="P165" i="2"/>
  <c r="AC165" i="2" s="1"/>
  <c r="P167" i="2"/>
  <c r="AC167" i="2" s="1"/>
  <c r="P169" i="2"/>
  <c r="AC169" i="2" s="1"/>
  <c r="P187" i="2"/>
  <c r="AC187" i="2" s="1"/>
  <c r="P189" i="2"/>
  <c r="AC189" i="2" s="1"/>
  <c r="P191" i="2"/>
  <c r="AC191" i="2" s="1"/>
  <c r="P194" i="2"/>
  <c r="AC194" i="2" s="1"/>
  <c r="P253" i="2"/>
  <c r="AC253" i="2" s="1"/>
  <c r="P255" i="2"/>
  <c r="AC255" i="2" s="1"/>
  <c r="P257" i="2"/>
  <c r="AC257" i="2" s="1"/>
  <c r="P259" i="2"/>
  <c r="AC259" i="2" s="1"/>
  <c r="P261" i="2"/>
  <c r="AC261" i="2" s="1"/>
  <c r="P38" i="2"/>
  <c r="AC38" i="2" s="1"/>
  <c r="P92" i="2"/>
  <c r="AC92" i="2" s="1"/>
  <c r="P112" i="2"/>
  <c r="AC112" i="2" s="1"/>
  <c r="P162" i="2"/>
  <c r="AC162" i="2" s="1"/>
  <c r="P15" i="2"/>
  <c r="AC15" i="2" s="1"/>
  <c r="P63" i="2"/>
  <c r="AC63" i="2" s="1"/>
  <c r="P141" i="2"/>
  <c r="AC141" i="2" s="1"/>
  <c r="P163" i="2"/>
  <c r="AC163" i="2" s="1"/>
  <c r="P21" i="2"/>
  <c r="AC21" i="2" s="1"/>
  <c r="P23" i="2"/>
  <c r="AC23" i="2" s="1"/>
  <c r="P25" i="2"/>
  <c r="AC25" i="2" s="1"/>
  <c r="P27" i="2"/>
  <c r="AC27" i="2" s="1"/>
  <c r="P30" i="2"/>
  <c r="AC30" i="2" s="1"/>
  <c r="P32" i="2"/>
  <c r="AC32" i="2" s="1"/>
  <c r="P34" i="2"/>
  <c r="AC34" i="2" s="1"/>
  <c r="P45" i="2"/>
  <c r="AC45" i="2" s="1"/>
  <c r="P143" i="2"/>
  <c r="AC143" i="2" s="1"/>
  <c r="P145" i="2"/>
  <c r="AC145" i="2" s="1"/>
  <c r="P174" i="2"/>
  <c r="AC174" i="2" s="1"/>
  <c r="P176" i="2"/>
  <c r="AC176" i="2" s="1"/>
  <c r="P178" i="2"/>
  <c r="AC178" i="2" s="1"/>
  <c r="P180" i="2"/>
  <c r="AC180" i="2" s="1"/>
  <c r="P182" i="2"/>
  <c r="AC182" i="2" s="1"/>
  <c r="P184" i="2"/>
  <c r="AC184" i="2" s="1"/>
  <c r="P211" i="2"/>
  <c r="AC211" i="2" s="1"/>
  <c r="P213" i="2"/>
  <c r="AC213" i="2" s="1"/>
  <c r="P216" i="2"/>
  <c r="AC216" i="2" s="1"/>
  <c r="P218" i="2"/>
  <c r="AC218" i="2" s="1"/>
  <c r="P220" i="2"/>
  <c r="AC220" i="2" s="1"/>
  <c r="P222" i="2"/>
  <c r="AC222" i="2" s="1"/>
  <c r="P236" i="2"/>
  <c r="AC236" i="2" s="1"/>
  <c r="P238" i="2"/>
  <c r="AC238" i="2" s="1"/>
  <c r="P240" i="2"/>
  <c r="AC240" i="2" s="1"/>
  <c r="P242" i="2"/>
  <c r="AC242" i="2" s="1"/>
  <c r="P244" i="2"/>
  <c r="AC244" i="2" s="1"/>
  <c r="P246" i="2"/>
  <c r="AC246" i="2" s="1"/>
  <c r="P248" i="2"/>
  <c r="AC248" i="2" s="1"/>
  <c r="P250" i="2"/>
  <c r="AC250" i="2" s="1"/>
  <c r="P252" i="2"/>
  <c r="AC252" i="2" s="1"/>
  <c r="P254" i="2"/>
  <c r="AC254" i="2" s="1"/>
  <c r="P256" i="2"/>
  <c r="AC256" i="2" s="1"/>
  <c r="P258" i="2"/>
  <c r="AC258" i="2" s="1"/>
  <c r="P260" i="2"/>
  <c r="AC260" i="2" s="1"/>
  <c r="P262" i="2"/>
  <c r="AC262" i="2" s="1"/>
  <c r="P264" i="2"/>
  <c r="AC264" i="2" s="1"/>
  <c r="P266" i="2"/>
  <c r="AC266" i="2" s="1"/>
  <c r="P268" i="2"/>
  <c r="AC268" i="2" s="1"/>
  <c r="P270" i="2"/>
  <c r="AC270" i="2" s="1"/>
  <c r="P272" i="2"/>
  <c r="AC272" i="2" s="1"/>
  <c r="P274" i="2"/>
  <c r="AC274" i="2" s="1"/>
  <c r="P28" i="2"/>
  <c r="AC28" i="2" s="1"/>
  <c r="P31" i="2"/>
  <c r="AC31" i="2" s="1"/>
  <c r="P33" i="2"/>
  <c r="AC33" i="2" s="1"/>
  <c r="P35" i="2"/>
  <c r="AC35" i="2" s="1"/>
  <c r="P37" i="2"/>
  <c r="AC37" i="2" s="1"/>
  <c r="P40" i="2"/>
  <c r="AC40" i="2" s="1"/>
  <c r="P56" i="2"/>
  <c r="AC56" i="2" s="1"/>
  <c r="P58" i="2"/>
  <c r="AC58" i="2" s="1"/>
  <c r="P60" i="2"/>
  <c r="AC60" i="2" s="1"/>
  <c r="P62" i="2"/>
  <c r="AC62" i="2" s="1"/>
  <c r="P65" i="2"/>
  <c r="AC65" i="2" s="1"/>
  <c r="P67" i="2"/>
  <c r="AC67" i="2" s="1"/>
  <c r="P69" i="2"/>
  <c r="AC69" i="2" s="1"/>
  <c r="P71" i="2"/>
  <c r="AC71" i="2" s="1"/>
  <c r="P74" i="2"/>
  <c r="AC74" i="2" s="1"/>
  <c r="P76" i="2"/>
  <c r="AC76" i="2" s="1"/>
  <c r="P78" i="2"/>
  <c r="AC78" i="2" s="1"/>
  <c r="P80" i="2"/>
  <c r="AC80" i="2" s="1"/>
  <c r="P82" i="2"/>
  <c r="AC82" i="2" s="1"/>
  <c r="P84" i="2"/>
  <c r="AC84" i="2" s="1"/>
  <c r="P86" i="2"/>
  <c r="AC86" i="2" s="1"/>
  <c r="P88" i="2"/>
  <c r="AC88" i="2" s="1"/>
  <c r="P91" i="2"/>
  <c r="AC91" i="2" s="1"/>
  <c r="P94" i="2"/>
  <c r="AC94" i="2" s="1"/>
  <c r="P96" i="2"/>
  <c r="AC96" i="2" s="1"/>
  <c r="P98" i="2"/>
  <c r="AC98" i="2" s="1"/>
  <c r="P101" i="2"/>
  <c r="AC101" i="2" s="1"/>
  <c r="P103" i="2"/>
  <c r="AC103" i="2" s="1"/>
  <c r="P105" i="2"/>
  <c r="AC105" i="2" s="1"/>
  <c r="P107" i="2"/>
  <c r="AC107" i="2" s="1"/>
  <c r="P118" i="2"/>
  <c r="AC118" i="2" s="1"/>
  <c r="P120" i="2"/>
  <c r="AC120" i="2" s="1"/>
  <c r="P122" i="2"/>
  <c r="AC122" i="2" s="1"/>
  <c r="P124" i="2"/>
  <c r="AC124" i="2" s="1"/>
  <c r="P126" i="2"/>
  <c r="AC126" i="2" s="1"/>
  <c r="P128" i="2"/>
  <c r="AC128" i="2" s="1"/>
  <c r="P130" i="2"/>
  <c r="AC130" i="2" s="1"/>
  <c r="P132" i="2"/>
  <c r="AC132" i="2" s="1"/>
  <c r="P134" i="2"/>
  <c r="AC134" i="2" s="1"/>
  <c r="P136" i="2"/>
  <c r="AC136" i="2" s="1"/>
  <c r="P139" i="2"/>
  <c r="AC139" i="2" s="1"/>
  <c r="P159" i="2"/>
  <c r="AC159" i="2" s="1"/>
  <c r="P171" i="2"/>
  <c r="AC171" i="2" s="1"/>
  <c r="P173" i="2"/>
  <c r="AC173" i="2" s="1"/>
  <c r="P175" i="2"/>
  <c r="AC175" i="2" s="1"/>
  <c r="P177" i="2"/>
  <c r="AC177" i="2" s="1"/>
  <c r="P179" i="2"/>
  <c r="AC179" i="2" s="1"/>
  <c r="P181" i="2"/>
  <c r="AC181" i="2" s="1"/>
  <c r="P183" i="2"/>
  <c r="AC183" i="2" s="1"/>
  <c r="P185" i="2"/>
  <c r="AC185" i="2" s="1"/>
  <c r="P196" i="2"/>
  <c r="AC196" i="2" s="1"/>
  <c r="P198" i="2"/>
  <c r="AC198" i="2" s="1"/>
  <c r="P200" i="2"/>
  <c r="AC200" i="2" s="1"/>
  <c r="P202" i="2"/>
  <c r="AC202" i="2" s="1"/>
  <c r="P204" i="2"/>
  <c r="AC204" i="2" s="1"/>
  <c r="P206" i="2"/>
  <c r="AC206" i="2" s="1"/>
  <c r="P208" i="2"/>
  <c r="AC208" i="2" s="1"/>
  <c r="P210" i="2"/>
  <c r="AC210" i="2" s="1"/>
  <c r="P212" i="2"/>
  <c r="AC212" i="2" s="1"/>
  <c r="P215" i="2"/>
  <c r="AC215" i="2" s="1"/>
  <c r="P217" i="2"/>
  <c r="AC217" i="2" s="1"/>
  <c r="P219" i="2"/>
  <c r="AC219" i="2" s="1"/>
  <c r="P221" i="2"/>
  <c r="AC221" i="2" s="1"/>
  <c r="P223" i="2"/>
  <c r="AC223" i="2" s="1"/>
  <c r="P225" i="2"/>
  <c r="AC225" i="2" s="1"/>
  <c r="P227" i="2"/>
  <c r="AC227" i="2" s="1"/>
  <c r="P229" i="2"/>
  <c r="AC229" i="2" s="1"/>
  <c r="P231" i="2"/>
  <c r="AC231" i="2" s="1"/>
  <c r="P233" i="2"/>
  <c r="AC233" i="2" s="1"/>
  <c r="P235" i="2"/>
  <c r="AC235" i="2" s="1"/>
  <c r="P237" i="2"/>
  <c r="AC237" i="2" s="1"/>
  <c r="P239" i="2"/>
  <c r="AC239" i="2" s="1"/>
  <c r="P241" i="2"/>
  <c r="AC241" i="2" s="1"/>
  <c r="P243" i="2"/>
  <c r="AC243" i="2" s="1"/>
  <c r="P245" i="2"/>
  <c r="AC245" i="2" s="1"/>
  <c r="P247" i="2"/>
  <c r="AC247" i="2" s="1"/>
  <c r="P249" i="2"/>
  <c r="AC249" i="2" s="1"/>
  <c r="P251" i="2"/>
  <c r="AC251" i="2" s="1"/>
  <c r="P263" i="2"/>
  <c r="AC263" i="2" s="1"/>
  <c r="P265" i="2"/>
  <c r="AC265" i="2" s="1"/>
  <c r="P267" i="2"/>
  <c r="AC267" i="2" s="1"/>
  <c r="P269" i="2"/>
  <c r="AC269" i="2" s="1"/>
  <c r="P271" i="2"/>
  <c r="AC271" i="2" s="1"/>
  <c r="P273" i="2"/>
  <c r="AC273" i="2" s="1"/>
  <c r="P275" i="2"/>
  <c r="AC275" i="2" s="1"/>
  <c r="P277" i="2"/>
  <c r="AC277" i="2" s="1"/>
  <c r="P279" i="2"/>
  <c r="AC279" i="2" s="1"/>
  <c r="Q46" i="1"/>
  <c r="Q47" i="1"/>
  <c r="Q41" i="1"/>
  <c r="Q40" i="1"/>
  <c r="Q32" i="1"/>
  <c r="Q37" i="1"/>
  <c r="P16" i="31"/>
  <c r="P16" i="21"/>
  <c r="P16" i="18"/>
  <c r="P16" i="32"/>
  <c r="P16" i="25"/>
  <c r="P16" i="28"/>
  <c r="P16" i="33"/>
  <c r="P16" i="23"/>
  <c r="P16" i="22"/>
  <c r="P16" i="20"/>
  <c r="P16" i="17"/>
  <c r="P16" i="19"/>
  <c r="Q38" i="1"/>
  <c r="Q55" i="1"/>
  <c r="P17" i="44" s="1"/>
  <c r="P16" i="38"/>
  <c r="P16" i="26"/>
  <c r="Q16" i="36"/>
  <c r="P16" i="16"/>
  <c r="Q36" i="1"/>
  <c r="Q44" i="1"/>
  <c r="Q48" i="1"/>
  <c r="Q49" i="1"/>
  <c r="Q43" i="1"/>
  <c r="Q45" i="1"/>
  <c r="Q35" i="1"/>
  <c r="Q34" i="1"/>
  <c r="Q56" i="1"/>
  <c r="P15" i="44" s="1"/>
  <c r="Q54" i="1"/>
  <c r="P16" i="44" s="1"/>
  <c r="Q57" i="1"/>
  <c r="P281" i="2"/>
  <c r="R16" i="15"/>
  <c r="Q24" i="1" s="1"/>
  <c r="P16" i="14"/>
  <c r="Q23" i="1" s="1"/>
  <c r="P16" i="11"/>
  <c r="Q22" i="1" s="1"/>
  <c r="P16" i="10"/>
  <c r="Q21" i="1" s="1"/>
  <c r="P134" i="6"/>
  <c r="Q20" i="1" s="1"/>
  <c r="Q25" i="1"/>
  <c r="R17" i="5"/>
  <c r="P16" i="3"/>
  <c r="Q15" i="1" s="1"/>
  <c r="P16" i="4"/>
  <c r="Q16" i="1" s="1"/>
  <c r="Q18" i="1"/>
  <c r="Q26" i="1"/>
  <c r="P13" i="44" s="1"/>
  <c r="Q31" i="1"/>
  <c r="Q30" i="1"/>
  <c r="Q50" i="1"/>
  <c r="P14" i="44" s="1"/>
  <c r="Q33" i="1"/>
  <c r="Q39" i="1"/>
  <c r="O18" i="44"/>
  <c r="Q58" i="1"/>
  <c r="P18" i="44" s="1"/>
  <c r="AG13" i="15" l="1"/>
  <c r="H24" i="1" s="1"/>
  <c r="Q17" i="1"/>
  <c r="AD13" i="5"/>
  <c r="AG13" i="5"/>
  <c r="H17" i="1" s="1"/>
  <c r="AD13" i="19"/>
  <c r="U16" i="34"/>
  <c r="T3" i="34"/>
  <c r="S16" i="34"/>
  <c r="U3" i="34"/>
  <c r="T16" i="34"/>
  <c r="S3" i="34"/>
  <c r="W16" i="24"/>
  <c r="X16" i="24" s="1"/>
  <c r="R3" i="24"/>
  <c r="T3" i="24"/>
  <c r="Y3" i="24"/>
  <c r="V16" i="24"/>
  <c r="S16" i="24"/>
  <c r="W3" i="24"/>
  <c r="R16" i="24"/>
  <c r="S3" i="24"/>
  <c r="U3" i="24"/>
  <c r="T16" i="24"/>
  <c r="U16" i="24"/>
  <c r="X3" i="24"/>
  <c r="Y16" i="24"/>
  <c r="V3" i="24"/>
  <c r="X3" i="34"/>
  <c r="Y16" i="34"/>
  <c r="W3" i="34"/>
  <c r="Y3" i="34"/>
  <c r="W16" i="34"/>
  <c r="X16" i="34" s="1"/>
  <c r="V3" i="34"/>
  <c r="R3" i="34"/>
  <c r="V16" i="34"/>
  <c r="R16" i="34"/>
  <c r="AD13" i="14"/>
  <c r="H23" i="1" s="1"/>
  <c r="AD13" i="11"/>
  <c r="H22" i="1" s="1"/>
  <c r="AD13" i="10"/>
  <c r="H21" i="1" s="1"/>
  <c r="AD13" i="6"/>
  <c r="H20" i="1" s="1"/>
  <c r="AD13" i="3"/>
  <c r="AD13" i="2"/>
  <c r="H14" i="1" s="1"/>
  <c r="Q14" i="1"/>
  <c r="AD13" i="4"/>
  <c r="AD1" i="3"/>
  <c r="H25" i="1" l="1"/>
  <c r="H16" i="1"/>
  <c r="H15" i="1"/>
  <c r="H18" i="1" l="1"/>
  <c r="H26" i="1" s="1"/>
  <c r="H58" i="1" s="1"/>
  <c r="G18" i="44" s="1"/>
  <c r="H57" i="1" l="1"/>
  <c r="G13" i="44"/>
</calcChain>
</file>

<file path=xl/sharedStrings.xml><?xml version="1.0" encoding="utf-8"?>
<sst xmlns="http://schemas.openxmlformats.org/spreadsheetml/2006/main" count="4138" uniqueCount="1106">
  <si>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</si>
  <si>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</si>
  <si>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</si>
  <si>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</si>
  <si>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</si>
  <si>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</si>
  <si>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</si>
  <si>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</si>
  <si>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</si>
  <si>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</si>
  <si>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</si>
  <si>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</si>
  <si>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</si>
  <si>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</si>
  <si>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</si>
  <si>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</si>
  <si>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</si>
  <si>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</si>
  <si>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</si>
  <si>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</si>
  <si>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</si>
  <si>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</si>
  <si>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</si>
  <si>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</si>
  <si>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</si>
  <si>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</si>
  <si>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</si>
  <si>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</si>
  <si>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</si>
  <si>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</si>
  <si>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</si>
  <si>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</si>
  <si>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</si>
  <si>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</si>
  <si>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</si>
  <si>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</si>
  <si>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</si>
  <si>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</si>
  <si>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</si>
  <si>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</si>
  <si>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</si>
  <si>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</si>
  <si>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</si>
  <si>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</si>
  <si>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</si>
  <si>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</si>
  <si>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</si>
  <si>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</si>
  <si>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</si>
  <si>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</si>
  <si>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</si>
  <si>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</si>
  <si>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</si>
  <si>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</si>
  <si>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</si>
  <si>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</si>
  <si>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</si>
  <si>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</si>
  <si>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</si>
  <si>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</si>
  <si>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</si>
  <si>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</si>
  <si>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</si>
  <si>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</si>
  <si>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</si>
  <si>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</si>
  <si>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</si>
  <si>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</si>
  <si>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</si>
  <si>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</si>
  <si>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</si>
  <si>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</si>
  <si>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</si>
  <si>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</si>
  <si>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</si>
  <si>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</si>
  <si>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</si>
  <si>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</si>
  <si>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</si>
  <si>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</si>
  <si>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</si>
  <si>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</si>
  <si>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</si>
  <si>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</si>
  <si>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</si>
  <si>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</si>
  <si>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</si>
  <si>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</si>
  <si>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</si>
  <si>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</si>
  <si>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</si>
  <si>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</si>
  <si>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</si>
  <si>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</si>
  <si>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</si>
  <si>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</si>
  <si>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</si>
  <si>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</si>
  <si>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</si>
  <si>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</si>
  <si>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</si>
  <si>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</si>
  <si>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</si>
  <si>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</si>
  <si>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</si>
  <si>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</si>
  <si>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</si>
  <si>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</si>
  <si>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</si>
  <si>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</si>
  <si>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</si>
  <si>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</si>
  <si>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</si>
  <si>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</si>
  <si>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</si>
  <si>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</si>
  <si>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</si>
  <si>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</si>
  <si>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</si>
  <si>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</si>
  <si>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</si>
  <si>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</si>
  <si>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</si>
  <si>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</si>
  <si>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</si>
  <si>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</si>
  <si>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</si>
  <si>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</si>
  <si>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</si>
  <si>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</si>
  <si>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</si>
  <si>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</si>
  <si>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</si>
  <si>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</si>
  <si>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</si>
  <si>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</si>
  <si>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</si>
  <si>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</si>
  <si>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</si>
  <si>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</si>
  <si>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</si>
  <si>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</si>
  <si>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</si>
  <si>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</si>
  <si>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</si>
  <si>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</si>
  <si>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</si>
  <si>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</si>
  <si>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</si>
  <si>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</si>
  <si>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</si>
  <si>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</si>
  <si>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</si>
  <si>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</si>
  <si>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</si>
  <si>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</si>
  <si>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</si>
  <si>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</si>
  <si>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</si>
  <si>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</si>
  <si>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</si>
  <si>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</si>
  <si>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</si>
  <si>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</si>
  <si>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</si>
  <si>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</si>
  <si>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</si>
  <si>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</si>
  <si>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</si>
  <si>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</si>
  <si>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</si>
  <si>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</si>
  <si>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</si>
  <si>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</si>
  <si>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</si>
  <si>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</si>
  <si>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</si>
  <si>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</si>
  <si>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</si>
  <si>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</si>
  <si>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</si>
  <si>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</si>
  <si>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</si>
  <si>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</si>
  <si>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</si>
  <si>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</si>
  <si>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</si>
  <si>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</si>
  <si>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</si>
  <si>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</si>
  <si>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</si>
  <si>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</si>
  <si>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</si>
  <si>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</si>
  <si>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</si>
  <si>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</si>
  <si>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</si>
  <si>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</si>
  <si>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</si>
  <si>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</si>
  <si>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</si>
  <si>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</si>
  <si>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</si>
  <si>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</si>
  <si>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</si>
  <si>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</si>
  <si>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</si>
  <si>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</si>
  <si>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</si>
  <si>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</si>
  <si>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</si>
  <si>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</si>
  <si>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</si>
  <si>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</si>
  <si>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</si>
  <si>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</si>
  <si>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</si>
  <si>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</si>
  <si>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</si>
  <si>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</si>
  <si>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</si>
  <si>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</si>
  <si>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</si>
  <si>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</si>
  <si>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</si>
  <si>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</si>
  <si>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</si>
  <si>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</si>
  <si>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</si>
  <si>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</si>
  <si>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</si>
  <si>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</si>
  <si>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</si>
  <si>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</si>
  <si>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</si>
  <si>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</si>
  <si>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</si>
  <si>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</si>
  <si>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</si>
  <si>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</si>
  <si>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</si>
  <si>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</si>
  <si>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</si>
  <si>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</si>
  <si>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</si>
  <si>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</si>
  <si>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</si>
  <si>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</si>
  <si>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</si>
  <si>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</si>
  <si>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</si>
  <si>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</si>
  <si>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</si>
  <si>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</si>
  <si>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</si>
  <si>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</si>
  <si>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</si>
  <si>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</si>
  <si>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</si>
  <si>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</si>
  <si>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</si>
  <si>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</si>
  <si>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</si>
  <si>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</si>
  <si>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</si>
  <si>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</si>
  <si>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</si>
  <si>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</si>
  <si>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</si>
  <si>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</si>
  <si>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</si>
  <si>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</si>
  <si>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</si>
  <si>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</si>
  <si>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</si>
  <si>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</si>
  <si>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</si>
  <si>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</si>
  <si>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</si>
  <si>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</si>
  <si>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</si>
  <si>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</si>
  <si>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</si>
  <si>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</si>
  <si>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</si>
  <si>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</si>
  <si>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</si>
  <si>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</si>
  <si>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</si>
  <si>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</si>
  <si>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</si>
  <si>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</si>
  <si>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</si>
  <si>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</si>
  <si>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</si>
  <si>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</si>
  <si>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</si>
  <si>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</si>
  <si>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</si>
  <si>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</si>
  <si>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</si>
  <si>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</si>
  <si>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</si>
  <si>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</si>
  <si>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</si>
  <si>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</si>
  <si>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</si>
  <si>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</si>
  <si>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</si>
  <si>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</si>
  <si>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</si>
  <si>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</si>
  <si>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</si>
  <si>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</si>
  <si>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</si>
  <si>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</si>
  <si>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</si>
  <si>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</si>
  <si>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</si>
  <si>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</si>
  <si>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</si>
  <si>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</si>
  <si>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</si>
  <si>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</si>
  <si>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</si>
  <si>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</si>
  <si>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</si>
  <si>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</si>
  <si>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</si>
  <si>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</si>
  <si>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</si>
  <si>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</si>
  <si>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</si>
  <si>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</si>
  <si>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</si>
  <si>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</si>
  <si>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</si>
  <si>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</si>
  <si>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</si>
  <si>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</si>
  <si>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</si>
  <si>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</si>
  <si>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</si>
  <si>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</si>
  <si>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</si>
  <si>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</si>
  <si>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</si>
  <si>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</si>
  <si>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</si>
  <si>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</si>
  <si>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</si>
  <si>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</si>
  <si>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</si>
  <si>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</si>
  <si>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</si>
  <si>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</si>
  <si>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</si>
  <si>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</si>
  <si>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</si>
  <si>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</si>
  <si>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</si>
  <si>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</si>
  <si>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</si>
  <si>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</si>
  <si>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</si>
  <si>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</si>
  <si>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</si>
  <si>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</si>
  <si>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</si>
  <si>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</si>
  <si>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</si>
  <si>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</si>
  <si>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</si>
  <si>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</si>
  <si>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</si>
  <si>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</si>
  <si>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</si>
  <si>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</si>
  <si>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</si>
  <si>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</si>
  <si>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</si>
  <si>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</si>
  <si>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</si>
  <si>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</si>
  <si>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</si>
  <si>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</si>
  <si>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</si>
  <si>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</si>
  <si>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</si>
  <si>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</si>
  <si>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</si>
  <si>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</si>
  <si>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</si>
  <si>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</si>
  <si>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</si>
  <si>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</si>
  <si>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</si>
  <si>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</si>
  <si>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</si>
  <si>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</si>
  <si>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</si>
  <si>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</si>
  <si>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</si>
  <si>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</si>
  <si>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</si>
  <si>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</si>
  <si>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</si>
  <si>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</si>
  <si>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</si>
  <si>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</si>
  <si>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</si>
  <si>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</si>
  <si>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</si>
  <si>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</si>
  <si>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</si>
  <si>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</si>
  <si>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</si>
  <si>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</si>
  <si>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</si>
  <si>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</si>
  <si>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</si>
  <si>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</si>
  <si>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</si>
  <si>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</si>
  <si>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</si>
  <si>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</si>
  <si>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</si>
  <si>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</si>
  <si>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</si>
  <si>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</si>
  <si>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</si>
  <si>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</si>
  <si>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</si>
  <si>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</si>
  <si>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</si>
  <si>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</si>
  <si>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</si>
  <si>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</si>
  <si>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</si>
  <si>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</si>
  <si>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</si>
  <si>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</si>
  <si>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</si>
  <si>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</si>
  <si>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</si>
  <si>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</si>
  <si>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</si>
  <si>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</si>
  <si>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</si>
  <si>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</si>
  <si>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</si>
  <si>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</si>
  <si>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</si>
  <si>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</si>
  <si>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</si>
  <si>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</si>
  <si>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</si>
  <si>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</si>
  <si>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</si>
  <si>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</si>
  <si>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</si>
  <si>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</si>
  <si>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</si>
  <si>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</si>
  <si>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</si>
  <si>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</si>
  <si>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</si>
  <si>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</si>
  <si>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</si>
  <si>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</si>
  <si>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</si>
  <si>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</si>
  <si>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</si>
  <si>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</si>
  <si>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</si>
  <si>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</si>
  <si>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</si>
  <si>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</si>
  <si>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</si>
  <si>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</si>
  <si>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</si>
  <si>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</si>
  <si>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</si>
  <si>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</si>
  <si>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</si>
  <si>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</si>
  <si>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</si>
  <si>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</si>
  <si>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</si>
  <si>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</si>
  <si>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</si>
  <si>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</si>
  <si>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</si>
  <si>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</si>
  <si>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</si>
  <si>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</si>
  <si>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</si>
  <si>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</si>
  <si>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</si>
  <si>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</si>
  <si>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</si>
  <si>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</si>
  <si>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</si>
  <si>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</si>
  <si>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</si>
  <si>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</si>
  <si>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</si>
  <si>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</si>
  <si>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</si>
  <si>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</si>
  <si>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</si>
  <si>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</si>
  <si>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</si>
  <si>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</si>
  <si>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</si>
  <si>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</si>
  <si>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</si>
  <si>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</si>
  <si>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</si>
  <si>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</si>
  <si>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</si>
  <si>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</si>
  <si>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</si>
  <si>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</si>
  <si>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</si>
  <si>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</si>
  <si>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</si>
  <si>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</si>
  <si>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</si>
  <si>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</si>
  <si>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</si>
  <si>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</si>
  <si>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</si>
  <si>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</si>
  <si>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</si>
  <si>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</si>
  <si>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</si>
  <si>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</si>
  <si>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</si>
  <si>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</si>
  <si>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</si>
  <si>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</si>
  <si>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</si>
  <si>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</si>
  <si>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</si>
  <si>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</si>
  <si>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</si>
  <si>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</si>
  <si>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</si>
  <si>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</si>
  <si>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</si>
  <si>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</si>
  <si>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</si>
  <si>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</si>
  <si>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</si>
  <si>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</si>
  <si>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</si>
  <si>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</si>
  <si>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</si>
  <si>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</si>
  <si>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</si>
  <si>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</si>
  <si>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</si>
  <si>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</si>
  <si>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</si>
  <si>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</si>
  <si>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</si>
  <si>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</si>
  <si>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</si>
  <si>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</si>
  <si>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</si>
  <si>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</si>
  <si>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</si>
  <si>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</si>
  <si>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</si>
  <si>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</si>
  <si>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</si>
  <si>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</si>
  <si>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</si>
  <si>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</si>
  <si>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</si>
  <si>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</si>
  <si>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</si>
  <si>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</si>
  <si>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</si>
  <si>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</si>
  <si>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</si>
  <si>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</si>
  <si>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</si>
  <si>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</si>
  <si>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</si>
  <si>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</si>
  <si>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</si>
  <si>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</si>
  <si>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</si>
  <si>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</si>
  <si>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</si>
  <si>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</si>
  <si>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</si>
  <si>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</si>
  <si>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</si>
  <si>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</si>
  <si>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</si>
  <si>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</si>
  <si>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</si>
  <si>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</si>
  <si>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</si>
  <si>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</si>
  <si>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</si>
  <si>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</si>
  <si>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</si>
  <si>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</si>
  <si>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</si>
  <si>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</si>
  <si>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</si>
  <si>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</si>
  <si>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</si>
  <si>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</si>
  <si>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</si>
  <si>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</si>
  <si>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</si>
  <si>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</si>
  <si>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</si>
  <si>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</si>
  <si>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</si>
  <si>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</si>
  <si>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</si>
  <si>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</si>
  <si>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</si>
  <si>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</si>
  <si>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</si>
  <si>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</si>
  <si>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</si>
  <si>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</si>
  <si>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</si>
  <si>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</si>
  <si>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</si>
  <si>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</si>
  <si>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</si>
  <si>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</si>
  <si>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</si>
  <si>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</si>
  <si>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</si>
  <si>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</si>
  <si>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</si>
  <si>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</si>
  <si>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</si>
  <si>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</si>
  <si>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</si>
  <si>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</si>
  <si>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</si>
  <si>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</si>
  <si>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</si>
  <si>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</si>
  <si>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</si>
  <si>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</si>
  <si>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</si>
  <si>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</si>
  <si>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</si>
  <si>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</si>
  <si>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</si>
  <si>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</si>
  <si>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</si>
  <si>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</si>
  <si>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</si>
  <si>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</si>
  <si>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</si>
  <si>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</si>
  <si>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</si>
  <si>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</si>
  <si>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</si>
  <si>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</si>
  <si>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</si>
  <si>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</si>
  <si>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</si>
  <si>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</si>
  <si>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</si>
  <si>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</si>
  <si>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</si>
  <si>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</si>
  <si>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</si>
  <si>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</si>
  <si>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</si>
  <si>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</si>
  <si>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</si>
  <si>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</si>
  <si>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</si>
  <si>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</si>
  <si>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</si>
  <si>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</si>
  <si>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</si>
  <si>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</si>
  <si>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</si>
  <si>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</si>
  <si>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</si>
  <si>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</si>
  <si>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</si>
  <si>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</si>
  <si>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</si>
  <si>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</si>
  <si>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</si>
  <si>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</si>
  <si>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</si>
  <si>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</si>
  <si>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</si>
  <si>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</si>
  <si>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</si>
  <si>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097100102097100102</t>
  </si>
  <si>
    <t>102101119102</t>
  </si>
  <si>
    <t>This is a mandatory field. Select value from the drop-down.</t>
  </si>
  <si>
    <t>519397</t>
  </si>
  <si>
    <t>INE220Z01013</t>
  </si>
  <si>
    <t>SHARAT INDUSTRIES LIMITED</t>
  </si>
  <si>
    <t>30-06-2020</t>
  </si>
  <si>
    <t>S PRASADA REDDY</t>
  </si>
  <si>
    <t>AMRPS2072B</t>
  </si>
  <si>
    <t>S DEVAKI</t>
  </si>
  <si>
    <t>AMRPS2074H</t>
  </si>
  <si>
    <t>S CHARITA REDDY</t>
  </si>
  <si>
    <t>AIRPC9253C</t>
  </si>
  <si>
    <t>S SHARAT REDDY</t>
  </si>
  <si>
    <t>BQFPS9213R</t>
  </si>
  <si>
    <t>SESHADRI MADRAS RAMANATHAN</t>
  </si>
  <si>
    <t xml:space="preserve"> VENKATA RAMA RAJU DOMMA RAJU</t>
  </si>
  <si>
    <t>SITA MANIKYAM KONALA</t>
  </si>
  <si>
    <t>ATCHUTA RAMI REDDY KONALA</t>
  </si>
  <si>
    <t>T. RADHA KRISHNAN</t>
  </si>
  <si>
    <t>VIJAYA LAKSHAMAMMA POLAM REDDY</t>
  </si>
  <si>
    <t>D. KAUSALYA REDDY</t>
  </si>
  <si>
    <t>D. MADHAVI REDDY</t>
  </si>
  <si>
    <t>PADMAJA AMILINENI</t>
  </si>
  <si>
    <t xml:space="preserve">VIVEKANANDA REDDY GAJJALA </t>
  </si>
  <si>
    <t>VENKATA SUNEETHA NERELLA</t>
  </si>
  <si>
    <t xml:space="preserve">A. ASOKAN </t>
  </si>
  <si>
    <t xml:space="preserve">P.S. SRINATH </t>
  </si>
  <si>
    <t>P. K. SHANMUGAM</t>
  </si>
  <si>
    <t>RAMESH PALLERLAMUDI</t>
  </si>
  <si>
    <t>CHAMUNDESWARI PALLERLAMUDI</t>
  </si>
  <si>
    <t>RAMAKRISHNA BOBBA</t>
  </si>
  <si>
    <t>P.K.P. ARAYANAN</t>
  </si>
  <si>
    <t>P.K. SIVA KUMAR</t>
  </si>
  <si>
    <t>SUBRAMANYAM RAJUSURAPARAJU</t>
  </si>
  <si>
    <t>SARADA YETURU</t>
  </si>
  <si>
    <t>GEETHA SUDDHA KODURU</t>
  </si>
  <si>
    <t>G.E. KOTESWARI</t>
  </si>
  <si>
    <t>MALEMPATI RANGA RAO</t>
  </si>
  <si>
    <t>BHAKTAVASTALAM VENKATARAMANA</t>
  </si>
  <si>
    <t>SUDHA RANI ATLURI</t>
  </si>
  <si>
    <t>S. RANGARAJAN</t>
  </si>
  <si>
    <t>R. MANOHARAN</t>
  </si>
  <si>
    <t>J.V.L.R. DEVI</t>
  </si>
  <si>
    <t>VENKATESWARA RAO NADELLA</t>
  </si>
  <si>
    <t>VANAJA RANI DODDAPANENI</t>
  </si>
  <si>
    <t>UDAYA BHASKARA RAO AKKINENI</t>
  </si>
  <si>
    <t>CHANDRA KALA BANDARU</t>
  </si>
  <si>
    <t>VIMALA GATTU</t>
  </si>
  <si>
    <t>ADINARAYANA GATTU</t>
  </si>
  <si>
    <t>APPAJI RAO VANGAPANDU</t>
  </si>
  <si>
    <t>SURESH BABU DEVINENI</t>
  </si>
  <si>
    <t>VENKATESHWARA RAO TUMMALA</t>
  </si>
  <si>
    <t>J. GEETANJALI</t>
  </si>
  <si>
    <t>BASAVESWARI TIPIRNENI</t>
  </si>
  <si>
    <t>SANDHYA DEVI JUTURU</t>
  </si>
  <si>
    <t>SITARAMAIAH PARCHURI</t>
  </si>
  <si>
    <t>USHA PATIBANDLA</t>
  </si>
  <si>
    <t>AFOPP5090A</t>
  </si>
  <si>
    <t>PRASUNAMBA KOTHA</t>
  </si>
  <si>
    <t>ASZPK4291J</t>
  </si>
  <si>
    <t>S.V. KASTURI</t>
  </si>
  <si>
    <t>S. SRIDHARAN</t>
  </si>
  <si>
    <t>TEJOMAI VUYYURU</t>
  </si>
  <si>
    <t>VUYYURU CHANDRA KUMARI</t>
  </si>
  <si>
    <t>VUYYURU LAKSHMAIAH</t>
  </si>
  <si>
    <t>ANAND KUMAR</t>
  </si>
  <si>
    <t>KUMARASWAMY PUVVADA</t>
  </si>
  <si>
    <t>SARADA GOLLAPOTHU</t>
  </si>
  <si>
    <t>SATYANARAYANA POOSRLA</t>
  </si>
  <si>
    <t>SRI RAMULU GANTA</t>
  </si>
  <si>
    <t>GOWRI SANKAR NARAYAN PRASAD BARATAM</t>
  </si>
  <si>
    <t>CHINA GUMPASWAMY INDUPURU</t>
  </si>
  <si>
    <t>AMBICA CHINNARI</t>
  </si>
  <si>
    <t>RAMA KRISHNA RAO PENTAPATI</t>
  </si>
  <si>
    <t>BALAJI RAO GANTA</t>
  </si>
  <si>
    <t>PRASANNA LAKSHMI KOTHA</t>
  </si>
  <si>
    <t>GITESHWARA RAO</t>
  </si>
  <si>
    <t>VEERA RAGHAVULU</t>
  </si>
  <si>
    <t>ARAYANA</t>
  </si>
  <si>
    <t xml:space="preserve">GANESH </t>
  </si>
  <si>
    <t>MOHAN RAJU</t>
  </si>
  <si>
    <t>VIJAY KUMAR</t>
  </si>
  <si>
    <t>J. MOHAN RAM</t>
  </si>
  <si>
    <t>SURENDRA REDDY B</t>
  </si>
  <si>
    <t>VENKATESAARLU TUNIKIPATI</t>
  </si>
  <si>
    <t>VENKATESWARA RAO THOTAKURA</t>
  </si>
  <si>
    <t>JASDEEP SINGH WALIA</t>
  </si>
  <si>
    <t>SHISHU PAUL MITTAL</t>
  </si>
  <si>
    <t>SATYA PAUL</t>
  </si>
  <si>
    <t>YASH PAUL</t>
  </si>
  <si>
    <t>SUNITA</t>
  </si>
  <si>
    <t xml:space="preserve">MEENU RANI </t>
  </si>
  <si>
    <t>NISHI GUPTA</t>
  </si>
  <si>
    <t>SAN DEEP KUMAR</t>
  </si>
  <si>
    <t>DARSHAN KUMAR SINGLA</t>
  </si>
  <si>
    <t>KRISHNA GOPAL</t>
  </si>
  <si>
    <t>SUNIL JAIN</t>
  </si>
  <si>
    <t>POOJA MEHTA</t>
  </si>
  <si>
    <t>KAMESHWARAMMA ANUMALA</t>
  </si>
  <si>
    <t>KULWANTRAJ</t>
  </si>
  <si>
    <t>JETTI KRISHNA REDDY</t>
  </si>
  <si>
    <t>B. SUJATHA</t>
  </si>
  <si>
    <t>KRISHNA KARIKATI</t>
  </si>
  <si>
    <t>PARVATHA REDDI SOUJANYA REDDY</t>
  </si>
  <si>
    <t>P. SUPRIYA REDDY</t>
  </si>
  <si>
    <t>PARVATHA REDDY  SASHIDHAR REDDY</t>
  </si>
  <si>
    <t>SRINIVASA RAO SUREDDI</t>
  </si>
  <si>
    <t>UDAYA KIRAN BASI REDDY</t>
  </si>
  <si>
    <t xml:space="preserve">S. MALLIKA BADRINATH </t>
  </si>
  <si>
    <t>MURALI PENUMUTCU</t>
  </si>
  <si>
    <t>DHANRAJ SURESHCHAND KALANTRI</t>
  </si>
  <si>
    <t>DHANRAJ RAMESHCHAND KALANTRI</t>
  </si>
  <si>
    <t>DHANRAJ MAHESHCHAND KALANTRI</t>
  </si>
  <si>
    <t>VENKATESWARLU PACHIPULUSU</t>
  </si>
  <si>
    <t>GOPAL REDY DASARI</t>
  </si>
  <si>
    <t>MADHUKAR REDDY DASARI</t>
  </si>
  <si>
    <t>RAVINDRA REDDY VONTELA</t>
  </si>
  <si>
    <t>PRATAP REDDY DASARI</t>
  </si>
  <si>
    <t>RAVINDER REDDY DASARI</t>
  </si>
  <si>
    <t>TIRUPATHI REDDY KETHIREDDY</t>
  </si>
  <si>
    <t>RANGAREDDY VONTELA</t>
  </si>
  <si>
    <t>ANANTHA REDDY DASARI</t>
  </si>
  <si>
    <t>SUDHAKAR REDDY DASARI</t>
  </si>
  <si>
    <t>RAJI REDDY DASARI</t>
  </si>
  <si>
    <t>S. RAJYALAXMI</t>
  </si>
  <si>
    <t>SATYANARAYANA MURTHY CHAKKA</t>
  </si>
  <si>
    <t>SRINIVASA RAO KOTTA</t>
  </si>
  <si>
    <t>SITA RAMARAO BARNALA</t>
  </si>
  <si>
    <t>PRABHAKARA RAO BARATAM</t>
  </si>
  <si>
    <t xml:space="preserve">NUKARATNAM GANTA </t>
  </si>
  <si>
    <t>ADIVISHNU GANTA</t>
  </si>
  <si>
    <t>GOVINDA RA PILLA</t>
  </si>
  <si>
    <t>KRISHNA MOHAN INDUPURU</t>
  </si>
  <si>
    <t>SURENDRA NAIDU SANDRA</t>
  </si>
  <si>
    <t>RANI R.</t>
  </si>
  <si>
    <t>IRIS TERESA VAZ</t>
  </si>
  <si>
    <t>PADMA SUBRAMANIAN</t>
  </si>
  <si>
    <t>KANAKA DURGA PARIMI</t>
  </si>
  <si>
    <t>ELINENI KANAKA DURGA VALLI</t>
  </si>
  <si>
    <t>MEENA KUMARI CHAKKA</t>
  </si>
  <si>
    <t>GUNNESWARA RAO INKULU</t>
  </si>
  <si>
    <t xml:space="preserve">HARANATH BABA PASUMARTHY </t>
  </si>
  <si>
    <t>GOWRI SANKAR RAO GEMBALI</t>
  </si>
  <si>
    <t>RAMAKRISHNA KUMARI K.</t>
  </si>
  <si>
    <t>JAKKA RADHA REDDY</t>
  </si>
  <si>
    <t>JAKKASULOCJHANAMMA</t>
  </si>
  <si>
    <t>JAKKA GOPAL REDDY</t>
  </si>
  <si>
    <t>SUBBA RAMI REDDY INDURU</t>
  </si>
  <si>
    <t>POTHAM RAMATHOLISAMA</t>
  </si>
  <si>
    <t xml:space="preserve">PRAFULL CHANDRA MISHRA </t>
  </si>
  <si>
    <t xml:space="preserve">PRAFULL C. MISHRA </t>
  </si>
  <si>
    <t>SUDHA SURF</t>
  </si>
  <si>
    <t>PULAKURTHI SATYA PRADEEP</t>
  </si>
  <si>
    <t>K. LAKSHMA REDDY</t>
  </si>
  <si>
    <t>RAKESH MEHTA</t>
  </si>
  <si>
    <t>REVATHI PAPANI</t>
  </si>
  <si>
    <t>SIVA PRASAD KURAKU</t>
  </si>
  <si>
    <t>PRASHUN KUMAR DUTT</t>
  </si>
  <si>
    <t>SUPRIYA UDTHA</t>
  </si>
  <si>
    <t>RANGANAYAKAMMA ARUMALLA</t>
  </si>
  <si>
    <t>U.L. SRINIVASULU</t>
  </si>
  <si>
    <t>A.B. RAO</t>
  </si>
  <si>
    <t>P. RAGHU RAM REDDY</t>
  </si>
  <si>
    <t>RAMANI  C.V.</t>
  </si>
  <si>
    <t>BHAVANI RAMANATHAN</t>
  </si>
  <si>
    <t>VIJAYA DURGA NAGUBANDI</t>
  </si>
  <si>
    <t>SATYA SUBRAMANYAM NAGUBANDI</t>
  </si>
  <si>
    <t>NALAMADA GAUTHAM KUMAR</t>
  </si>
  <si>
    <t>SEWARNA LATHA K.</t>
  </si>
  <si>
    <t>NAGENDRA PRASAD CHITTURI</t>
  </si>
  <si>
    <t>JASTI SRI RAMACHANDRA PRASAD</t>
  </si>
  <si>
    <t>SREELAKSHMI</t>
  </si>
  <si>
    <t>VENKATA REDDY KURRE</t>
  </si>
  <si>
    <t>PAKKIRA REDDY POTHI REDDY</t>
  </si>
  <si>
    <t>PRAVEEN KILARU</t>
  </si>
  <si>
    <t>KAMESHWARA RAO NARAYANAM</t>
  </si>
  <si>
    <t>UMADEVI N. VAYANAM</t>
  </si>
  <si>
    <t xml:space="preserve">C.S. RAO </t>
  </si>
  <si>
    <t>M. SATYANARAYAN VARMA</t>
  </si>
  <si>
    <t>G.VENKATESWARA VARMA</t>
  </si>
  <si>
    <t>VENKATA KRISHNA KAMBHAMPATI</t>
  </si>
  <si>
    <t>SUJATHA LAKKA</t>
  </si>
  <si>
    <t>JAYANTHI GURUJALA</t>
  </si>
  <si>
    <t>PRAMILA LAKKA</t>
  </si>
  <si>
    <t>MADHVI REDDY REDDY</t>
  </si>
  <si>
    <t>LAKSHMI DEVI GURAJALA</t>
  </si>
  <si>
    <t>VINDHYA ANNAM</t>
  </si>
  <si>
    <t>D. KAMALA</t>
  </si>
  <si>
    <t>K. NARASIMHA REDDY</t>
  </si>
  <si>
    <t>K. VENKATA RAMI REDDY</t>
  </si>
  <si>
    <t>D. HANUMANTH REDDY</t>
  </si>
  <si>
    <t>K. RAJESH REDDY</t>
  </si>
  <si>
    <t>D. LAXMI DEVI</t>
  </si>
  <si>
    <t>M. CHINNA KRISHNA REDDY</t>
  </si>
  <si>
    <t>DEEPIKA K. REDDY</t>
  </si>
  <si>
    <t>INDIRA REDDY</t>
  </si>
  <si>
    <t>N. VIJAYA LAKSHMI</t>
  </si>
  <si>
    <t>SATYA KUMAR MANDAVILLI</t>
  </si>
  <si>
    <t>MANGA TAYARU MANDAVALLI</t>
  </si>
  <si>
    <t>PADMAVATI MANDAVALLI</t>
  </si>
  <si>
    <t>VALLI SUBHADRA MANDAVALI</t>
  </si>
  <si>
    <t>RATHNAMANIKYAMBA MANDAVALLI</t>
  </si>
  <si>
    <t>MAMATHA PARAPALLEY</t>
  </si>
  <si>
    <t>SAMATHA PARAPALLEY</t>
  </si>
  <si>
    <t>JAGAN MOHAN RAO PARAPALLEY</t>
  </si>
  <si>
    <t>ANAJNA REDDY</t>
  </si>
  <si>
    <t xml:space="preserve">V. L. GEETHA </t>
  </si>
  <si>
    <t>C. ARUNA</t>
  </si>
  <si>
    <t>V. RAMMURTHY REDDY</t>
  </si>
  <si>
    <t>D. SURENDRA REDDY</t>
  </si>
  <si>
    <t>A.L. BHOORATHNAM ALUGADDA</t>
  </si>
  <si>
    <t>PATTABHI RAMIAH MEKALA</t>
  </si>
  <si>
    <t>HEMAVATHI MEKALA</t>
  </si>
  <si>
    <t>L. RAJA SHANKAR ALUGADDA</t>
  </si>
  <si>
    <t>A.L. SUDERSHAN ALUGADDA</t>
  </si>
  <si>
    <t>VENKATESHWARA RAO CHIKYALA</t>
  </si>
  <si>
    <t xml:space="preserve">R. MADHU </t>
  </si>
  <si>
    <t>SURYACHANDRA REDDY</t>
  </si>
  <si>
    <t>P.S. BHALLA</t>
  </si>
  <si>
    <t>KAANTA DEVI T. PRAJAPATI</t>
  </si>
  <si>
    <t>ASHOK MB. AHUJA</t>
  </si>
  <si>
    <t>SARASA RAMANATHAN</t>
  </si>
  <si>
    <t>JYOTI SHANTI</t>
  </si>
  <si>
    <t>DEEPAK MEHRA</t>
  </si>
  <si>
    <t>R. GOVERDHAN</t>
  </si>
  <si>
    <t>ANCHERY RAMANATHAN</t>
  </si>
  <si>
    <t>ANAND KUMAR CHATOPADHYAY</t>
  </si>
  <si>
    <t>MAHESH BHANDARI</t>
  </si>
  <si>
    <t>VINAYAK RACHANDDRA ADNA</t>
  </si>
  <si>
    <t>SUNIL  DAS GUPTA</t>
  </si>
  <si>
    <t>SREEMANGALATHU NANU SURENDRAN</t>
  </si>
  <si>
    <t>KAKKARA BALACHANDRAN</t>
  </si>
  <si>
    <t>CHEMMANOOR ARAVINDAKSHAN NA</t>
  </si>
  <si>
    <t>DAYANAND S. KUNDER</t>
  </si>
  <si>
    <t>CHETHIKATTIL GANGHADHARAN</t>
  </si>
  <si>
    <t>RAJEEV SHANKAR NARAYAN</t>
  </si>
  <si>
    <t>AFVPN4450P</t>
  </si>
  <si>
    <t>G. PRASHANTH REDDY</t>
  </si>
  <si>
    <t>PROMODINI OJHA</t>
  </si>
  <si>
    <t>BAYANA SURYANARAYANA</t>
  </si>
  <si>
    <t>A.A.BALASUBRAMANYAM</t>
  </si>
  <si>
    <t>SEHRUBANU YUSUF PEDHIWALA</t>
  </si>
  <si>
    <t>SOHAN LAL SINGLA</t>
  </si>
  <si>
    <t>ASHOK KUMAR KUSHWAHA</t>
  </si>
  <si>
    <t>MANORANJAN R SHROFF(J/H) HANSA MS</t>
  </si>
  <si>
    <t>LAVU SURESH BABU</t>
  </si>
  <si>
    <t xml:space="preserve">P.M. RAO </t>
  </si>
  <si>
    <t>N. RAMABRAMHA SASTRY</t>
  </si>
  <si>
    <t>R. VANISRI</t>
  </si>
  <si>
    <t>P. RAMESH</t>
  </si>
  <si>
    <t>D. PRAKASH</t>
  </si>
  <si>
    <t>KALYAN KUMAR RAKSHIT</t>
  </si>
  <si>
    <t>SAYA KURIEN</t>
  </si>
  <si>
    <t>MAHENDER PUNJABI &amp;  SURENDRA PUNJABI</t>
  </si>
  <si>
    <t>PREMCHAND PANJABI &amp; VEERANDRA PUNJABI</t>
  </si>
  <si>
    <t>ASHA SAMAL &amp; RANUJA SAMAL</t>
  </si>
  <si>
    <t>U VINOD KUMAR JAIN</t>
  </si>
  <si>
    <t>MONIKA JAIN</t>
  </si>
  <si>
    <t>UMABEN PATEL &amp; PRANJIVN PATEL</t>
  </si>
  <si>
    <t>KRISHNA KUMAR AGARWAL</t>
  </si>
  <si>
    <t>M. BHARADWAJA RAO</t>
  </si>
  <si>
    <t>SUDHA YADAV</t>
  </si>
  <si>
    <t>N. SANTHI</t>
  </si>
  <si>
    <t>K. MAHENDHAR REDDY</t>
  </si>
  <si>
    <t>REKHABEN M BHATT &amp;  HEMANTH K M BHATT</t>
  </si>
  <si>
    <t>RANJEEV HN</t>
  </si>
  <si>
    <t>KAVITA SUNIL OSWAL</t>
  </si>
  <si>
    <t>AVNISH SOMANI</t>
  </si>
  <si>
    <t>REKHA SUREKA</t>
  </si>
  <si>
    <t>DEVENDRA CHANDRA MODI</t>
  </si>
  <si>
    <t>KANAGOLA  ANURADHA</t>
  </si>
  <si>
    <t>B. SARAVAN KUMAR</t>
  </si>
  <si>
    <t>DAVESH KUMAR JAIN</t>
  </si>
  <si>
    <t>PREMGEETHA KOTHARI</t>
  </si>
  <si>
    <t>SATYA BISWAS</t>
  </si>
  <si>
    <t>NALLURU VENKATARAMANA BABU</t>
  </si>
  <si>
    <t>SR PALANISAMY &amp; LAKSHMI PALANISAMY</t>
  </si>
  <si>
    <t>078079084032065086065073076065066076069</t>
  </si>
  <si>
    <t>086</t>
  </si>
  <si>
    <t>RAJU MAGHNANI</t>
  </si>
  <si>
    <t>MOHAMED BARKATULLA</t>
  </si>
  <si>
    <t>KAMADY MANJUNATH</t>
  </si>
  <si>
    <t>S.P.M. SHANMUGAM</t>
  </si>
  <si>
    <t>LAILA BOSES</t>
  </si>
  <si>
    <t>GURMAIL SINGH DHALIWAL</t>
  </si>
  <si>
    <t>MOHD HABIB UR REHMAN</t>
  </si>
  <si>
    <t>PERIYA G. SUNDERA MURTHY</t>
  </si>
  <si>
    <t>MOND ABDUL WAHID</t>
  </si>
  <si>
    <t>INDER RAJ SEGAN</t>
  </si>
  <si>
    <t>YOGTA SEGAN</t>
  </si>
  <si>
    <t>HARBANSH LAL SHARMA</t>
  </si>
  <si>
    <t>RAMESH KUMAR CHANDIOK</t>
  </si>
  <si>
    <t>CHIDAMBARAM BOSE</t>
  </si>
  <si>
    <t>KUMARA SWAMY ANABALGAM</t>
  </si>
  <si>
    <t>VIJAYA LAKSHMI SUNDERAM</t>
  </si>
  <si>
    <t>S. SYED FAZLUDDIN</t>
  </si>
  <si>
    <t xml:space="preserve">I.S. SIVA RAMAN </t>
  </si>
  <si>
    <t>V.K.JYOTHINATHAN</t>
  </si>
  <si>
    <t>RADHA SIVARAMAN</t>
  </si>
  <si>
    <t>DORAI SWAMY VENKATESAN</t>
  </si>
  <si>
    <t>KAKAT DHANANJAYAN</t>
  </si>
  <si>
    <t>RAJAGOPAL KRISHNA NAIR</t>
  </si>
  <si>
    <t>C.T. JOHNY</t>
  </si>
  <si>
    <t>ABRAHAM THOMAS</t>
  </si>
  <si>
    <t>KUNNATH THOMAS</t>
  </si>
  <si>
    <t>USDHA GIRIDHARI WHARI</t>
  </si>
  <si>
    <t>GIRIDHARI BUDHANMAL WHARI</t>
  </si>
  <si>
    <t>PUSHKARAN T.V.</t>
  </si>
  <si>
    <t>P.V. KASIM</t>
  </si>
  <si>
    <t>KISHORE RAJARAM LINGA WARE</t>
  </si>
  <si>
    <t>ROULAND SEQUIERA</t>
  </si>
  <si>
    <t>JHON RICHARD CHITTORE</t>
  </si>
  <si>
    <t>REYLOND FRANCIS SEUERIA</t>
  </si>
  <si>
    <t>PRADEEP KUMAR MEHTA</t>
  </si>
  <si>
    <t>ABDULLA SUBBAYAKATTE</t>
  </si>
  <si>
    <t>SHEIK KHALISHA VALI</t>
  </si>
  <si>
    <t>JYOTHI HEMANTH KUMAR MOOLANI</t>
  </si>
  <si>
    <t>MONTINA CELESTINA NAZARETH</t>
  </si>
  <si>
    <t xml:space="preserve">ALEXANDER DENIS NAZARETH </t>
  </si>
  <si>
    <t>VASEEM SIDIQUE</t>
  </si>
  <si>
    <t>GAJINDER PAL SINGH</t>
  </si>
  <si>
    <t>JAGIT SINGH KOHLI</t>
  </si>
  <si>
    <t>THOMPSON  CHAKO</t>
  </si>
  <si>
    <t>SAFAKAT T. ROKADIA</t>
  </si>
  <si>
    <t>SUNIL MEHTA</t>
  </si>
  <si>
    <t>ARAKKANATIL OOMEN IYPE</t>
  </si>
  <si>
    <t>DANIEL THOMAS</t>
  </si>
  <si>
    <t>S. MANGALA KUMARI</t>
  </si>
  <si>
    <t>NAVILLE SEQUIERA</t>
  </si>
  <si>
    <t>SHASHAMSUDDEN S. RENTHER</t>
  </si>
  <si>
    <t>JOSEPH P.K.</t>
  </si>
  <si>
    <t>CHARLEY THOMAS</t>
  </si>
  <si>
    <t>BALAKRISHNAN NAIR ANIL KUMAR</t>
  </si>
  <si>
    <t>THOMAS KOSHY</t>
  </si>
  <si>
    <t>JOHN VARGHESH</t>
  </si>
  <si>
    <t>JOHNSON MOODA THOMA</t>
  </si>
  <si>
    <t>PRAFULLA SURYAKANT JOSHI</t>
  </si>
  <si>
    <t>AMERIPADATH SURYANARAYANA</t>
  </si>
  <si>
    <t>ABRAHAM GEORGE</t>
  </si>
  <si>
    <t>SILVY JOSE</t>
  </si>
  <si>
    <t>MARIAMMA K. CHACKO</t>
  </si>
  <si>
    <t>K. JOSEPH CHAKO</t>
  </si>
  <si>
    <t>MARIUM JOSEPH</t>
  </si>
  <si>
    <t>JYOTHI SARA CHARLY</t>
  </si>
  <si>
    <t>KUPPUSAMY AYYAWAR</t>
  </si>
  <si>
    <t>ROMUALD CYRIAC PEREIRA</t>
  </si>
  <si>
    <t>RATIKANT NANDA MANDREKAR</t>
  </si>
  <si>
    <t>MAIMOONA MAHIN</t>
  </si>
  <si>
    <t>PURUSHOTAM PRAKASH</t>
  </si>
  <si>
    <t>MOHINI MENGHRAI</t>
  </si>
  <si>
    <t>ALEY PAULOSE</t>
  </si>
  <si>
    <t>THEKUMKATIL.D. ALEXANDER</t>
  </si>
  <si>
    <t>FAZUL SHAIK MOHAMED JAMAL</t>
  </si>
  <si>
    <t>MAHESH KUNDAPOOR SHEREGAR</t>
  </si>
  <si>
    <t>POOKUNJU AHMAMEDU KUNJU</t>
  </si>
  <si>
    <t>MEKKATTUKULAM DOMINI JOSE</t>
  </si>
  <si>
    <t>NEDUMATTATHIL VARKEY VARGHE</t>
  </si>
  <si>
    <t>MOHAMMED AKRAM KHAN</t>
  </si>
  <si>
    <t>ABBAS HAFIZEE</t>
  </si>
  <si>
    <t>RAMESH VASUDEYA PANICKER</t>
  </si>
  <si>
    <t>PARAYIL JOSEPH BABY</t>
  </si>
  <si>
    <t>JOSE ABRAHAM</t>
  </si>
  <si>
    <t>RONIFACE PATRICK GOVEAS</t>
  </si>
  <si>
    <t>KRISHNA CHOUDHARY</t>
  </si>
  <si>
    <t>EVELYAN PINTO</t>
  </si>
  <si>
    <t>PAMELA KOSHY</t>
  </si>
  <si>
    <t>SETHU MADHAVAN</t>
  </si>
  <si>
    <t>USHA RAMAN</t>
  </si>
  <si>
    <t>VIJAYAN THRIPPAYYA</t>
  </si>
  <si>
    <t>MANGATTIL SANKARA MENON MADH</t>
  </si>
  <si>
    <t>GURGA VIJAYAN</t>
  </si>
  <si>
    <t>RACHEL RAJU VARGHESE</t>
  </si>
  <si>
    <t>PUTHUCHERIL ANTONY THOMAS</t>
  </si>
  <si>
    <t>ANDERSON DAVID</t>
  </si>
  <si>
    <t>ABDUL RAHIMAN MAHIN</t>
  </si>
  <si>
    <t>AMARJEET SINGH KALRA</t>
  </si>
  <si>
    <t>YOHANNAN BABY</t>
  </si>
  <si>
    <t>JAMES CHERIYAN</t>
  </si>
  <si>
    <t>RADHAKRISHNAN KUMARAN</t>
  </si>
  <si>
    <t>S. NARAYANA PRASAD KOIMATINE</t>
  </si>
  <si>
    <t>KIRON HARISONDAS SHAH</t>
  </si>
  <si>
    <t>PEETHAMBARAN G.N.</t>
  </si>
  <si>
    <t>KALAMULLATHIL RAMACHANDRAN</t>
  </si>
  <si>
    <t>MOHD.IBRAHIM</t>
  </si>
  <si>
    <t>GAGAN DEV MEHTA</t>
  </si>
  <si>
    <t>MANI RADHA KRISHNAN</t>
  </si>
  <si>
    <t>LATIKA B . NAYAK</t>
  </si>
  <si>
    <t>NARENDRA KUMAR ZAVERI</t>
  </si>
  <si>
    <t>CHACKO ABRAHAM PARCKAMANNIL</t>
  </si>
  <si>
    <t>JAMES FRANCIS  DSOUZA</t>
  </si>
  <si>
    <t>RATANCHAND SURANA</t>
  </si>
  <si>
    <t>R. GOWRI SHANKAR</t>
  </si>
  <si>
    <t>JAGDISH PRASAD MITTAL</t>
  </si>
  <si>
    <t>RACHANA KHANNA</t>
  </si>
  <si>
    <t>BHAGAVAN RAMCHAND</t>
  </si>
  <si>
    <t>M. RADHAKRISHNAN</t>
  </si>
  <si>
    <t>G.NEEL REDDY</t>
  </si>
  <si>
    <t>RFR FINANCE  &amp; INVESTMENT PRIVATE LIMITED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</si>
</sst>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Red]0"/>
    <numFmt numFmtId="165" formatCode="0.00;[Red]0.00"/>
    <numFmt numFmtId="166" formatCode="#,##0.00;[Red]#,##0.00"/>
  </numFmts>
  <fonts count="41">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sz val="12"/>
      <name val="Calibri Light"/>
      <family val="1"/>
      <scheme val="major"/>
    </font>
    <font>
      <sz val="11"/>
      <color rgb="FF000000"/>
      <name val="Calibri"/>
      <family val="2"/>
      <scheme val="minor"/>
    </font>
  </fonts>
  <fills count="20">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s>
  <borders count="5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double">
        <color indexed="59"/>
      </left>
      <right style="double">
        <color indexed="59"/>
      </right>
      <top style="double">
        <color indexed="59"/>
      </top>
      <bottom style="double">
        <color indexed="59"/>
      </bottom>
      <diagonal/>
    </border>
  </borders>
  <cellStyleXfs count="6">
    <xf numFmtId="0" fontId="0" fillId="0" borderId="0"/>
    <xf numFmtId="0" fontId="2" fillId="0" borderId="0" applyNumberForma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67">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4" fontId="0" fillId="0" borderId="4" xfId="0" applyNumberFormat="1" applyBorder="1" applyAlignment="1" applyProtection="1">
      <alignment horizontal="right"/>
      <protection locked="0"/>
    </xf>
    <xf numFmtId="165" fontId="0" fillId="5" borderId="4" xfId="0" applyNumberFormat="1" applyFill="1" applyBorder="1" applyAlignment="1" applyProtection="1">
      <alignment horizontal="right"/>
    </xf>
    <xf numFmtId="0" fontId="0" fillId="0" borderId="0" xfId="0" applyProtection="1"/>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5"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4" fontId="0" fillId="9" borderId="4" xfId="0" applyNumberFormat="1" applyFill="1" applyBorder="1" applyAlignment="1" applyProtection="1">
      <alignment horizontal="right"/>
    </xf>
    <xf numFmtId="164" fontId="0" fillId="8" borderId="4" xfId="0" applyNumberFormat="1" applyFill="1" applyBorder="1" applyAlignment="1" applyProtection="1">
      <alignment horizontal="right"/>
      <protection locked="0"/>
    </xf>
    <xf numFmtId="164"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5"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0"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pplyProtection="1">
      <alignment horizontal="center" vertical="center" wrapText="1"/>
    </xf>
    <xf numFmtId="0" fontId="2" fillId="2" borderId="13" xfId="1" applyFill="1" applyBorder="1" applyAlignment="1">
      <alignment horizontal="right" vertical="center"/>
    </xf>
    <xf numFmtId="0" fontId="0" fillId="0" borderId="0" xfId="0" applyFont="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4" fontId="0" fillId="5" borderId="4" xfId="0" applyNumberFormat="1" applyFill="1" applyBorder="1" applyProtection="1">
      <protection hidden="1"/>
    </xf>
    <xf numFmtId="166" fontId="0" fillId="5" borderId="4" xfId="0" applyNumberFormat="1" applyFill="1" applyBorder="1" applyProtection="1">
      <protection hidden="1"/>
    </xf>
    <xf numFmtId="164"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5"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6" xfId="0" applyBorder="1" applyAlignment="1" applyProtection="1">
      <alignment horizontal="left" vertical="center" wrapText="1" indent="2"/>
    </xf>
    <xf numFmtId="0" fontId="0" fillId="0" borderId="18" xfId="0" applyBorder="1" applyAlignment="1" applyProtection="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5" fontId="0" fillId="2" borderId="4" xfId="0" applyNumberFormat="1" applyFill="1" applyBorder="1" applyAlignment="1" applyProtection="1">
      <alignment horizontal="right"/>
    </xf>
    <xf numFmtId="0" fontId="1" fillId="6" borderId="23" xfId="0" applyFont="1" applyFill="1" applyBorder="1" applyAlignment="1">
      <alignment wrapText="1"/>
    </xf>
    <xf numFmtId="164" fontId="0" fillId="8" borderId="20" xfId="0" applyNumberFormat="1" applyFill="1" applyBorder="1" applyAlignment="1" applyProtection="1">
      <alignment horizontal="right"/>
      <protection locked="0"/>
    </xf>
    <xf numFmtId="164" fontId="0" fillId="11" borderId="20" xfId="0" applyNumberFormat="1" applyFill="1" applyBorder="1" applyProtection="1">
      <protection hidden="1"/>
    </xf>
    <xf numFmtId="165" fontId="0" fillId="11" borderId="20" xfId="0" applyNumberFormat="1" applyFill="1" applyBorder="1" applyProtection="1">
      <protection hidden="1"/>
    </xf>
    <xf numFmtId="164" fontId="0" fillId="11" borderId="21" xfId="0" applyNumberFormat="1" applyFill="1" applyBorder="1" applyProtection="1">
      <protection hidden="1"/>
    </xf>
    <xf numFmtId="165" fontId="0" fillId="11" borderId="21" xfId="0" applyNumberFormat="1" applyFill="1" applyBorder="1" applyProtection="1">
      <protection hidden="1"/>
    </xf>
    <xf numFmtId="165" fontId="0" fillId="9" borderId="4" xfId="0" applyNumberFormat="1" applyFill="1" applyBorder="1" applyProtection="1">
      <protection hidden="1"/>
    </xf>
    <xf numFmtId="165" fontId="0" fillId="11" borderId="4" xfId="0" applyNumberFormat="1" applyFill="1" applyBorder="1" applyProtection="1">
      <protection hidden="1"/>
    </xf>
    <xf numFmtId="165"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43" fontId="0" fillId="0" borderId="4" xfId="2" applyFont="1" applyBorder="1" applyProtection="1">
      <protection locked="0"/>
    </xf>
    <xf numFmtId="0" fontId="0" fillId="6" borderId="20" xfId="0" applyFill="1" applyBorder="1" applyAlignment="1"/>
    <xf numFmtId="165"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5"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43"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5"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2" fontId="0" fillId="5" borderId="4" xfId="0" applyNumberFormat="1" applyFill="1" applyBorder="1" applyAlignment="1" applyProtection="1">
      <protection hidden="1"/>
    </xf>
    <xf numFmtId="165" fontId="0" fillId="9" borderId="4" xfId="0" applyNumberFormat="1" applyFill="1" applyBorder="1" applyAlignment="1"/>
    <xf numFmtId="0" fontId="2" fillId="2" borderId="11" xfId="1" applyFill="1" applyBorder="1" applyAlignment="1">
      <alignment horizontal="right"/>
    </xf>
    <xf numFmtId="165" fontId="0" fillId="11" borderId="20" xfId="2" applyNumberFormat="1" applyFont="1" applyFill="1" applyBorder="1" applyProtection="1">
      <protection hidden="1"/>
    </xf>
    <xf numFmtId="165" fontId="0" fillId="11" borderId="22" xfId="2" applyNumberFormat="1" applyFont="1" applyFill="1" applyBorder="1" applyProtection="1">
      <protection hidden="1"/>
    </xf>
    <xf numFmtId="165" fontId="0" fillId="9" borderId="4" xfId="2" applyNumberFormat="1" applyFont="1" applyFill="1" applyBorder="1" applyProtection="1">
      <protection hidden="1"/>
    </xf>
    <xf numFmtId="165" fontId="0" fillId="9" borderId="4" xfId="2" applyNumberFormat="1" applyFont="1" applyFill="1" applyBorder="1"/>
    <xf numFmtId="165" fontId="0" fillId="9" borderId="4" xfId="2" applyNumberFormat="1" applyFont="1" applyFill="1" applyBorder="1" applyAlignment="1"/>
    <xf numFmtId="165" fontId="0" fillId="12" borderId="20" xfId="2" applyNumberFormat="1" applyFont="1" applyFill="1" applyBorder="1" applyAlignment="1" applyProtection="1">
      <alignment horizontal="right"/>
      <protection hidden="1"/>
    </xf>
    <xf numFmtId="165" fontId="0" fillId="9" borderId="20" xfId="2" applyNumberFormat="1" applyFont="1" applyFill="1" applyBorder="1" applyAlignment="1">
      <alignment horizontal="right"/>
    </xf>
    <xf numFmtId="165" fontId="0" fillId="11" borderId="20" xfId="2" applyNumberFormat="1" applyFont="1" applyFill="1" applyBorder="1" applyAlignment="1" applyProtection="1">
      <alignment horizontal="right"/>
      <protection hidden="1"/>
    </xf>
    <xf numFmtId="165" fontId="0" fillId="9" borderId="4" xfId="2" applyNumberFormat="1" applyFont="1" applyFill="1" applyBorder="1" applyAlignment="1" applyProtection="1">
      <alignment horizontal="right"/>
      <protection hidden="1"/>
    </xf>
    <xf numFmtId="165" fontId="0" fillId="11" borderId="20" xfId="2" applyNumberFormat="1" applyFont="1" applyFill="1" applyBorder="1" applyAlignment="1" applyProtection="1">
      <alignment horizontal="right" vertical="center"/>
      <protection hidden="1"/>
    </xf>
    <xf numFmtId="165" fontId="0" fillId="5" borderId="4" xfId="2" applyNumberFormat="1" applyFont="1" applyFill="1" applyBorder="1" applyProtection="1">
      <protection hidden="1"/>
    </xf>
    <xf numFmtId="165" fontId="0" fillId="11" borderId="4" xfId="2" applyNumberFormat="1" applyFont="1" applyFill="1" applyBorder="1" applyAlignment="1" applyProtection="1">
      <alignment horizontal="right" vertical="center"/>
      <protection hidden="1"/>
    </xf>
    <xf numFmtId="165" fontId="0" fillId="11" borderId="22" xfId="2" applyNumberFormat="1" applyFont="1" applyFill="1" applyBorder="1" applyAlignment="1" applyProtection="1">
      <alignment horizontal="right" vertical="center"/>
      <protection hidden="1"/>
    </xf>
    <xf numFmtId="165" fontId="0" fillId="11" borderId="20"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vertical="center"/>
      <protection hidden="1"/>
    </xf>
    <xf numFmtId="165"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5"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5"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4"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5" fontId="0" fillId="11" borderId="21" xfId="2" applyNumberFormat="1" applyFont="1" applyFill="1" applyBorder="1" applyProtection="1">
      <protection hidden="1"/>
    </xf>
    <xf numFmtId="164" fontId="0" fillId="11" borderId="20" xfId="0" applyNumberFormat="1" applyFill="1" applyBorder="1" applyAlignment="1" applyProtection="1">
      <alignment horizontal="right" vertical="center"/>
      <protection hidden="1"/>
    </xf>
    <xf numFmtId="165" fontId="0" fillId="11" borderId="20" xfId="2" applyNumberFormat="1" applyFont="1" applyFill="1" applyBorder="1"/>
    <xf numFmtId="165" fontId="0" fillId="11" borderId="20" xfId="0" applyNumberFormat="1" applyFill="1" applyBorder="1"/>
    <xf numFmtId="1" fontId="0" fillId="11" borderId="21" xfId="0" applyNumberFormat="1" applyFill="1" applyBorder="1" applyAlignment="1" applyProtection="1">
      <alignment horizontal="right" vertical="center"/>
      <protection hidden="1"/>
    </xf>
    <xf numFmtId="165" fontId="0" fillId="11" borderId="21" xfId="2" applyNumberFormat="1" applyFont="1" applyFill="1" applyBorder="1" applyAlignment="1" applyProtection="1">
      <alignment horizontal="right" vertical="center"/>
      <protection hidden="1"/>
    </xf>
    <xf numFmtId="165" fontId="0" fillId="11" borderId="21" xfId="0" applyNumberFormat="1" applyFill="1" applyBorder="1"/>
    <xf numFmtId="1" fontId="0" fillId="11" borderId="5" xfId="0" applyNumberFormat="1" applyFill="1" applyBorder="1" applyAlignment="1" applyProtection="1">
      <alignment horizontal="right"/>
      <protection hidden="1"/>
    </xf>
    <xf numFmtId="165"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5" fontId="0" fillId="11" borderId="5" xfId="0" applyNumberFormat="1" applyFill="1" applyBorder="1"/>
    <xf numFmtId="1" fontId="0" fillId="11" borderId="20" xfId="0" applyNumberFormat="1" applyFill="1" applyBorder="1" applyAlignment="1" applyProtection="1">
      <alignment horizontal="right"/>
      <protection hidden="1"/>
    </xf>
    <xf numFmtId="165" fontId="0" fillId="11" borderId="20" xfId="2" applyNumberFormat="1" applyFont="1" applyFill="1" applyBorder="1" applyAlignment="1"/>
    <xf numFmtId="0" fontId="0" fillId="11" borderId="20" xfId="0" applyFill="1" applyBorder="1" applyAlignment="1" applyProtection="1">
      <alignment horizontal="right"/>
      <protection hidden="1"/>
    </xf>
    <xf numFmtId="165" fontId="0" fillId="11" borderId="20" xfId="0" applyNumberFormat="1" applyFill="1" applyBorder="1" applyAlignment="1"/>
    <xf numFmtId="1" fontId="0" fillId="11" borderId="21" xfId="0" applyNumberFormat="1" applyFill="1" applyBorder="1" applyAlignment="1" applyProtection="1">
      <alignment horizontal="right"/>
      <protection hidden="1"/>
    </xf>
    <xf numFmtId="165" fontId="0" fillId="11" borderId="21" xfId="2" applyNumberFormat="1" applyFont="1" applyFill="1" applyBorder="1" applyAlignment="1"/>
    <xf numFmtId="165" fontId="0" fillId="11" borderId="21" xfId="2" applyNumberFormat="1" applyFont="1" applyFill="1" applyBorder="1" applyAlignment="1" applyProtection="1">
      <alignment horizontal="right"/>
      <protection hidden="1"/>
    </xf>
    <xf numFmtId="165" fontId="0" fillId="11" borderId="21" xfId="0" applyNumberFormat="1" applyFill="1" applyBorder="1" applyAlignment="1"/>
    <xf numFmtId="165" fontId="0" fillId="11" borderId="21" xfId="0" applyNumberFormat="1" applyFill="1" applyBorder="1" applyAlignment="1" applyProtection="1">
      <alignment horizontal="right"/>
      <protection hidden="1"/>
    </xf>
    <xf numFmtId="165" fontId="0" fillId="11" borderId="20" xfId="2" applyNumberFormat="1" applyFont="1" applyFill="1" applyBorder="1" applyAlignment="1">
      <alignment horizontal="right"/>
    </xf>
    <xf numFmtId="165" fontId="0" fillId="5"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4" fontId="0" fillId="9" borderId="4" xfId="0" applyNumberFormat="1" applyFill="1" applyBorder="1" applyAlignment="1" applyProtection="1">
      <alignment horizontal="right"/>
      <protection hidden="1"/>
    </xf>
    <xf numFmtId="164"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applyProtection="1"/>
    <xf numFmtId="0" fontId="0" fillId="8" borderId="0" xfId="0" applyFill="1" applyProtection="1">
      <protection locked="0"/>
    </xf>
    <xf numFmtId="165"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5"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Border="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4" fontId="0" fillId="0" borderId="4" xfId="0" applyNumberFormat="1" applyBorder="1" applyAlignment="1" applyProtection="1">
      <alignment horizontal="right"/>
      <protection hidden="1"/>
    </xf>
    <xf numFmtId="164" fontId="0" fillId="0" borderId="4" xfId="0" applyNumberFormat="1" applyBorder="1" applyAlignment="1" applyProtection="1">
      <alignment horizontal="right"/>
    </xf>
    <xf numFmtId="165" fontId="0" fillId="6" borderId="4" xfId="0" applyNumberFormat="1" applyFill="1" applyBorder="1" applyAlignment="1" applyProtection="1">
      <alignment horizontal="right"/>
      <protection locked="0"/>
    </xf>
    <xf numFmtId="164"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164" fontId="0" fillId="0" borderId="4" xfId="0" applyNumberFormat="1" applyBorder="1" applyAlignment="1" applyProtection="1">
      <alignment horizontal="center" vertical="center"/>
    </xf>
    <xf numFmtId="164" fontId="0" fillId="6" borderId="4" xfId="0" applyNumberFormat="1" applyFill="1" applyBorder="1" applyAlignment="1" applyProtection="1">
      <alignment horizontal="center" vertical="center"/>
    </xf>
    <xf numFmtId="164" fontId="0" fillId="8" borderId="4" xfId="0" applyNumberFormat="1" applyFill="1" applyBorder="1" applyAlignment="1" applyProtection="1">
      <alignment horizontal="center" vertical="center"/>
    </xf>
    <xf numFmtId="165" fontId="0" fillId="11" borderId="4" xfId="0" applyNumberFormat="1" applyFill="1" applyBorder="1" applyAlignment="1" applyProtection="1">
      <alignment horizontal="right"/>
    </xf>
    <xf numFmtId="165"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pplyProtection="1">
      <alignment horizontal="left"/>
    </xf>
    <xf numFmtId="0" fontId="23" fillId="0" borderId="0" xfId="0" applyFont="1" applyAlignment="1">
      <alignment horizontal="right"/>
    </xf>
    <xf numFmtId="0" fontId="23" fillId="0" borderId="0" xfId="0" applyFont="1"/>
    <xf numFmtId="165" fontId="0" fillId="9" borderId="20" xfId="2" applyNumberFormat="1" applyFont="1" applyFill="1" applyBorder="1" applyAlignment="1" applyProtection="1">
      <alignment horizontal="right"/>
      <protection hidden="1"/>
    </xf>
    <xf numFmtId="43" fontId="0" fillId="9" borderId="20" xfId="2" applyFont="1" applyFill="1" applyBorder="1" applyAlignment="1" applyProtection="1">
      <alignment horizontal="right"/>
      <protection hidden="1"/>
    </xf>
    <xf numFmtId="164"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applyAlignment="1"/>
    <xf numFmtId="0" fontId="24" fillId="0" borderId="12" xfId="0" applyFont="1" applyBorder="1" applyAlignment="1"/>
    <xf numFmtId="0" fontId="24" fillId="0" borderId="13" xfId="0" applyFont="1" applyBorder="1" applyAlignment="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0" fontId="0" fillId="0" borderId="4" xfId="0" applyFont="1" applyBorder="1" applyProtection="1">
      <protection locked="0"/>
    </xf>
    <xf numFmtId="0" fontId="0" fillId="0" borderId="4" xfId="0" applyFont="1" applyBorder="1" applyAlignment="1" applyProtection="1">
      <alignment horizontal="right"/>
      <protection locked="0"/>
    </xf>
    <xf numFmtId="164" fontId="0" fillId="0" borderId="4" xfId="0" applyNumberFormat="1" applyFont="1" applyBorder="1" applyAlignment="1" applyProtection="1">
      <alignment horizontal="right"/>
      <protection locked="0"/>
    </xf>
    <xf numFmtId="164"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4"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6" borderId="4" xfId="0" applyNumberFormat="1" applyFont="1" applyFill="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165" fontId="0" fillId="9" borderId="4" xfId="0" applyNumberFormat="1" applyFont="1" applyFill="1" applyBorder="1" applyAlignment="1" applyProtection="1">
      <alignment horizontal="right"/>
    </xf>
    <xf numFmtId="164" fontId="0" fillId="5" borderId="4" xfId="0" applyNumberFormat="1" applyFont="1" applyFill="1" applyBorder="1" applyAlignment="1" applyProtection="1">
      <alignment horizontal="right"/>
    </xf>
    <xf numFmtId="164" fontId="0" fillId="0" borderId="4" xfId="0" applyNumberFormat="1" applyFont="1" applyBorder="1" applyAlignment="1" applyProtection="1">
      <alignment horizontal="center" vertical="center"/>
    </xf>
    <xf numFmtId="43" fontId="0" fillId="12" borderId="1" xfId="2" applyFont="1" applyFill="1" applyBorder="1" applyAlignment="1" applyProtection="1">
      <alignment horizontal="right"/>
      <protection hidden="1"/>
    </xf>
    <xf numFmtId="43" fontId="0" fillId="12" borderId="8" xfId="2" applyFont="1" applyFill="1" applyBorder="1" applyAlignment="1" applyProtection="1">
      <alignment horizontal="right"/>
      <protection hidden="1"/>
    </xf>
    <xf numFmtId="43" fontId="0" fillId="12" borderId="2" xfId="2" applyFont="1" applyFill="1" applyBorder="1" applyAlignment="1" applyProtection="1">
      <alignment horizontal="right"/>
      <protection hidden="1"/>
    </xf>
    <xf numFmtId="43" fontId="0" fillId="12" borderId="3" xfId="2" applyFont="1" applyFill="1" applyBorder="1" applyAlignment="1" applyProtection="1">
      <alignment horizontal="right"/>
      <protection hidden="1"/>
    </xf>
    <xf numFmtId="43" fontId="0" fillId="12" borderId="6" xfId="2" applyFont="1" applyFill="1" applyBorder="1" applyAlignment="1" applyProtection="1">
      <alignment horizontal="right"/>
      <protection hidden="1"/>
    </xf>
    <xf numFmtId="43" fontId="0" fillId="12" borderId="7" xfId="2" applyFont="1" applyFill="1" applyBorder="1" applyAlignment="1" applyProtection="1">
      <alignment horizontal="right"/>
      <protection hidden="1"/>
    </xf>
    <xf numFmtId="43" fontId="0" fillId="12" borderId="9" xfId="2" applyFont="1" applyFill="1" applyBorder="1" applyAlignment="1" applyProtection="1">
      <alignment horizontal="right"/>
      <protection hidden="1"/>
    </xf>
    <xf numFmtId="43" fontId="0" fillId="12" borderId="10" xfId="2" applyFont="1" applyFill="1" applyBorder="1" applyAlignment="1" applyProtection="1">
      <alignment horizontal="right"/>
      <protection hidden="1"/>
    </xf>
    <xf numFmtId="164"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0" fillId="8" borderId="15" xfId="0" applyFont="1" applyFill="1" applyBorder="1" applyAlignment="1" applyProtection="1">
      <alignment horizontal="center" vertical="center"/>
      <protection locked="0"/>
    </xf>
    <xf numFmtId="0" fontId="27" fillId="7" borderId="4" xfId="0" applyFont="1" applyFill="1" applyBorder="1" applyAlignment="1" applyProtection="1">
      <alignment horizontal="center" vertical="center" wrapText="1"/>
    </xf>
    <xf numFmtId="0" fontId="0" fillId="12" borderId="11" xfId="0" applyFill="1" applyBorder="1" applyProtection="1"/>
    <xf numFmtId="0" fontId="0" fillId="12" borderId="13" xfId="0" applyFill="1" applyBorder="1" applyProtection="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4" fontId="0" fillId="0" borderId="4" xfId="0" applyNumberFormat="1" applyBorder="1" applyAlignment="1" applyProtection="1">
      <alignment horizontal="center" vertical="center"/>
      <protection locked="0"/>
    </xf>
    <xf numFmtId="164" fontId="0" fillId="8" borderId="4" xfId="0" applyNumberFormat="1" applyFill="1" applyBorder="1" applyAlignment="1" applyProtection="1">
      <alignment horizontal="center" vertical="center"/>
      <protection locked="0"/>
    </xf>
    <xf numFmtId="164" fontId="0" fillId="6" borderId="4" xfId="0" applyNumberFormat="1" applyFill="1" applyBorder="1" applyAlignment="1" applyProtection="1">
      <alignment horizontal="center" vertical="center"/>
      <protection locked="0"/>
    </xf>
    <xf numFmtId="164" fontId="0" fillId="0" borderId="4" xfId="0"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indent="1"/>
    </xf>
    <xf numFmtId="0" fontId="0" fillId="0" borderId="15" xfId="0" applyBorder="1" applyAlignment="1" applyProtection="1">
      <alignment horizontal="left" vertical="center" wrapText="1" indent="1"/>
    </xf>
    <xf numFmtId="0" fontId="0" fillId="0" borderId="18" xfId="0" applyBorder="1" applyAlignment="1" applyProtection="1">
      <alignment horizontal="left" vertical="center" wrapText="1" indent="1"/>
    </xf>
    <xf numFmtId="0" fontId="0" fillId="0" borderId="16" xfId="0" applyBorder="1" applyAlignment="1" applyProtection="1">
      <alignment horizontal="left" vertical="center" wrapText="1" indent="1"/>
    </xf>
    <xf numFmtId="0" fontId="7" fillId="7" borderId="11" xfId="0" applyFont="1" applyFill="1" applyBorder="1" applyAlignment="1" applyProtection="1">
      <alignment horizontal="center" vertical="center"/>
    </xf>
    <xf numFmtId="0" fontId="28" fillId="18" borderId="0" xfId="0" applyFont="1" applyFill="1" applyAlignment="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65" fontId="0" fillId="11" borderId="5" xfId="0" applyNumberFormat="1" applyFill="1" applyBorder="1" applyAlignment="1" applyProtection="1">
      <alignment horizontal="right"/>
      <protection hidden="1"/>
    </xf>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5" xfId="0" applyNumberFormat="1" applyFill="1" applyBorder="1" applyAlignment="1" applyProtection="1">
      <alignment horizontal="right" vertical="center"/>
      <protection hidden="1"/>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3" fillId="7" borderId="1" xfId="0" applyNumberFormat="1" applyFont="1" applyFill="1" applyBorder="1" applyAlignment="1">
      <alignment horizontal="center"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1" fillId="3" borderId="22" xfId="0" applyNumberFormat="1" applyFont="1" applyFill="1" applyBorder="1" applyAlignment="1">
      <alignment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0" fillId="4" borderId="4" xfId="0" applyNumberFormat="1" applyFill="1" applyBorder="1" applyAlignment="1">
      <alignment horizontal="center" vertical="center" wrapText="1"/>
    </xf>
    <xf numFmtId="2" fontId="1" fillId="5" borderId="4" xfId="0" applyNumberFormat="1" applyFont="1" applyFill="1" applyBorder="1" applyProtection="1">
      <protection hidden="1"/>
    </xf>
    <xf numFmtId="49" fontId="0" fillId="8" borderId="15"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49" fontId="0" fillId="13" borderId="15" xfId="0" applyNumberFormat="1" applyFill="1" applyBorder="1" applyAlignment="1" applyProtection="1">
      <alignment horizontal="center" vertical="center"/>
    </xf>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49" fontId="0" fillId="8" borderId="16" xfId="0" applyNumberFormat="1" applyFill="1" applyBorder="1" applyAlignment="1" applyProtection="1">
      <alignment horizontal="center" vertical="center"/>
      <protection locked="0"/>
    </xf>
    <xf numFmtId="0" fontId="37" fillId="0" borderId="0" xfId="0" applyFont="1"/>
    <xf numFmtId="0" fontId="37" fillId="0" borderId="46" xfId="0" applyFont="1" applyBorder="1" applyProtection="1">
      <protection locked="0"/>
    </xf>
    <xf numFmtId="0" fontId="37" fillId="0" borderId="4" xfId="0" applyFont="1" applyBorder="1" applyAlignment="1" applyProtection="1">
      <protection locked="0"/>
    </xf>
    <xf numFmtId="0" fontId="0" fillId="4" borderId="4" xfId="0" applyFill="1" applyBorder="1" applyAlignment="1">
      <alignment horizontal="center" vertical="center" wrapText="1"/>
    </xf>
    <xf numFmtId="0" fontId="0" fillId="0" borderId="0" xfId="0"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0" fontId="0" fillId="11" borderId="14" xfId="0"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18" xfId="0" applyFill="1" applyBorder="1" applyAlignment="1" applyProtection="1">
      <alignment horizontal="center" vertical="center"/>
    </xf>
    <xf numFmtId="0" fontId="0" fillId="11" borderId="45" xfId="0" applyFill="1" applyBorder="1" applyAlignment="1" applyProtection="1">
      <alignment horizontal="center" vertical="center"/>
    </xf>
    <xf numFmtId="0" fontId="0" fillId="11" borderId="47" xfId="0" applyFill="1" applyBorder="1" applyAlignment="1" applyProtection="1">
      <alignment horizontal="center" vertical="center"/>
    </xf>
    <xf numFmtId="0" fontId="0" fillId="11" borderId="48" xfId="0" applyFill="1" applyBorder="1" applyAlignment="1" applyProtection="1">
      <alignment horizontal="center" vertical="center"/>
    </xf>
    <xf numFmtId="0" fontId="0" fillId="8" borderId="4" xfId="0" applyFill="1" applyBorder="1" applyAlignment="1" applyProtection="1">
      <alignment wrapText="1"/>
      <protection locked="0"/>
    </xf>
    <xf numFmtId="0" fontId="0" fillId="8" borderId="4" xfId="0" applyFill="1" applyBorder="1" applyAlignment="1" applyProtection="1">
      <alignment horizontal="right"/>
      <protection locked="0"/>
    </xf>
    <xf numFmtId="0" fontId="0" fillId="8" borderId="49" xfId="0" applyFont="1" applyFill="1" applyBorder="1" applyProtection="1">
      <protection locked="0"/>
    </xf>
    <xf numFmtId="164" fontId="0" fillId="11" borderId="4" xfId="0" applyNumberFormat="1" applyFill="1" applyBorder="1" applyAlignment="1" applyProtection="1">
      <alignment horizontal="right"/>
    </xf>
    <xf numFmtId="0" fontId="39" fillId="8" borderId="0" xfId="0" applyNumberFormat="1" applyFont="1" applyFill="1" applyProtection="1">
      <protection locked="0"/>
    </xf>
    <xf numFmtId="0" fontId="0" fillId="8" borderId="4" xfId="0" applyFill="1" applyBorder="1" applyProtection="1">
      <protection locked="0"/>
    </xf>
    <xf numFmtId="0" fontId="0" fillId="8" borderId="4" xfId="0" applyFill="1" applyBorder="1" applyAlignment="1" applyProtection="1">
      <alignment horizontal="left"/>
      <protection locked="0"/>
    </xf>
    <xf numFmtId="164" fontId="0" fillId="11" borderId="4" xfId="0" applyNumberFormat="1" applyFill="1" applyBorder="1" applyAlignment="1" applyProtection="1">
      <alignment horizontal="right"/>
      <protection hidden="1"/>
    </xf>
    <xf numFmtId="0" fontId="0" fillId="8" borderId="4" xfId="0" applyFill="1" applyBorder="1" applyAlignment="1" applyProtection="1">
      <alignment horizontal="center" vertical="center"/>
      <protection locked="0"/>
    </xf>
    <xf numFmtId="164" fontId="0" fillId="8" borderId="1" xfId="0" applyNumberFormat="1" applyFill="1" applyBorder="1" applyAlignment="1" applyProtection="1">
      <alignment horizontal="right"/>
      <protection locked="0"/>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NumberFormat="1" applyFont="1" applyFill="1" applyBorder="1" applyAlignment="1">
      <alignment horizontal="justify" vertical="center" wrapText="1"/>
    </xf>
    <xf numFmtId="0" fontId="18" fillId="16" borderId="8" xfId="4" applyNumberFormat="1"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6" fillId="6" borderId="0" xfId="0" applyFont="1" applyFill="1" applyBorder="1" applyAlignment="1" applyProtection="1">
      <alignment horizontal="center"/>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0" fillId="12" borderId="11" xfId="0" applyFill="1" applyBorder="1" applyAlignment="1" applyProtection="1">
      <alignment horizontal="center"/>
    </xf>
    <xf numFmtId="0" fontId="0" fillId="12" borderId="12" xfId="0" applyFill="1" applyBorder="1" applyAlignment="1" applyProtection="1">
      <alignment horizontal="center"/>
    </xf>
    <xf numFmtId="0" fontId="0" fillId="12" borderId="13" xfId="0" applyFill="1" applyBorder="1" applyAlignment="1" applyProtection="1">
      <alignment horizontal="center"/>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4" xfId="0" applyFill="1" applyBorder="1" applyAlignment="1">
      <alignment horizontal="center" vertical="center" wrapText="1"/>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1" fillId="4" borderId="4" xfId="0" applyFont="1" applyFill="1" applyBorder="1" applyAlignment="1">
      <alignment horizontal="right" wrapText="1"/>
    </xf>
    <xf numFmtId="0" fontId="1" fillId="4" borderId="4" xfId="0" applyFont="1" applyFill="1" applyBorder="1" applyAlignment="1">
      <alignment horizontal="right"/>
    </xf>
    <xf numFmtId="0" fontId="1" fillId="4" borderId="20" xfId="0" applyFont="1" applyFill="1" applyBorder="1" applyAlignment="1">
      <alignment horizontal="right" wrapText="1"/>
    </xf>
    <xf numFmtId="0" fontId="1" fillId="4" borderId="20" xfId="0" applyFont="1" applyFill="1" applyBorder="1" applyAlignment="1">
      <alignment horizontal="right"/>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1" fillId="6" borderId="34" xfId="0" applyFont="1" applyFill="1" applyBorder="1" applyAlignment="1">
      <alignment horizontal="center" vertical="center"/>
    </xf>
    <xf numFmtId="0" fontId="1" fillId="6" borderId="36" xfId="0" applyFont="1" applyFill="1" applyBorder="1" applyAlignment="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1" fontId="0" fillId="4" borderId="4" xfId="0" applyNumberFormat="1" applyFont="1" applyFill="1" applyBorder="1" applyAlignment="1">
      <alignment horizontal="center" vertical="center" wrapText="1"/>
    </xf>
    <xf numFmtId="1" fontId="0" fillId="4" borderId="1" xfId="0" applyNumberFormat="1" applyFont="1" applyFill="1" applyBorder="1" applyAlignment="1">
      <alignment horizontal="center" vertical="center" wrapText="1"/>
    </xf>
    <xf numFmtId="1" fontId="0" fillId="4" borderId="5" xfId="0" applyNumberFormat="1" applyFont="1" applyFill="1" applyBorder="1" applyAlignment="1">
      <alignment horizontal="center" vertical="center" wrapText="1"/>
    </xf>
    <xf numFmtId="1" fontId="0" fillId="4" borderId="8" xfId="0" applyNumberFormat="1"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2" fontId="0" fillId="4" borderId="4" xfId="2" applyNumberFormat="1"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3" fillId="7" borderId="1" xfId="0" applyFont="1" applyFill="1" applyBorder="1" applyAlignment="1">
      <alignment horizontal="left" vertical="center" wrapText="1" indent="2"/>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0" fontId="1" fillId="8" borderId="34" xfId="0" applyFont="1" applyFill="1" applyBorder="1" applyAlignment="1">
      <alignment horizontal="center" vertical="center"/>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0" fillId="4" borderId="12" xfId="0" applyFill="1" applyBorder="1" applyAlignment="1">
      <alignment horizontal="center" vertical="center" wrapText="1"/>
    </xf>
    <xf numFmtId="0" fontId="38" fillId="4" borderId="4" xfId="0" applyFont="1" applyFill="1" applyBorder="1" applyAlignment="1">
      <alignment horizontal="center" vertical="center" wrapText="1"/>
    </xf>
    <xf numFmtId="0" fontId="0" fillId="4" borderId="4" xfId="0" applyFill="1" applyBorder="1" applyAlignment="1">
      <alignment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0" fillId="19" borderId="12" xfId="0" applyFill="1" applyBorder="1" applyAlignment="1">
      <alignment horizontal="center"/>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cellStyle name="Normal" xfId="0" builtinId="0"/>
    <cellStyle name="Normal 2" xfId="5"/>
    <cellStyle name="Normal 2 4" xfId="4"/>
  </cellStyles>
  <dxfs count="0"/>
  <tableStyles count="0" defaultTableStyle="TableStyleMedium2" defaultPivotStyle="PivotStyleLight16"/>
  <colors>
    <mruColors>
      <color rgb="FF92CDE1"/>
      <color rgb="FFD8D8D8"/>
      <color rgb="FFDDEBF7"/>
      <color rgb="FF5B9BD5"/>
      <color rgb="FFF2F2F2"/>
      <color rgb="FF92CDDC"/>
      <color rgb="FFB685DB"/>
      <color rgb="FFD8BEEC"/>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lockText="1"/>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Button" lockText="1"/>
</file>

<file path=xl/ctrlProps/ctrlProp286.xml><?xml version="1.0" encoding="utf-8"?>
<formControlPr xmlns="http://schemas.microsoft.com/office/spreadsheetml/2009/9/main" objectType="Button" lockText="1"/>
</file>

<file path=xl/ctrlProps/ctrlProp287.xml><?xml version="1.0" encoding="utf-8"?>
<formControlPr xmlns="http://schemas.microsoft.com/office/spreadsheetml/2009/9/main" objectType="Button" lockText="1"/>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lockText="1"/>
</file>

<file path=xl/ctrlProps/ctrlProp292.xml><?xml version="1.0" encoding="utf-8"?>
<formControlPr xmlns="http://schemas.microsoft.com/office/spreadsheetml/2009/9/main" objectType="Button" lockText="1"/>
</file>

<file path=xl/ctrlProps/ctrlProp293.xml><?xml version="1.0" encoding="utf-8"?>
<formControlPr xmlns="http://schemas.microsoft.com/office/spreadsheetml/2009/9/main" objectType="Button" lockText="1"/>
</file>

<file path=xl/ctrlProps/ctrlProp294.xml><?xml version="1.0" encoding="utf-8"?>
<formControlPr xmlns="http://schemas.microsoft.com/office/spreadsheetml/2009/9/main" objectType="Button" lockText="1"/>
</file>

<file path=xl/ctrlProps/ctrlProp295.xml><?xml version="1.0" encoding="utf-8"?>
<formControlPr xmlns="http://schemas.microsoft.com/office/spreadsheetml/2009/9/main" objectType="Button" lockText="1"/>
</file>

<file path=xl/ctrlProps/ctrlProp296.xml><?xml version="1.0" encoding="utf-8"?>
<formControlPr xmlns="http://schemas.microsoft.com/office/spreadsheetml/2009/9/main" objectType="Button" lockText="1"/>
</file>

<file path=xl/ctrlProps/ctrlProp297.xml><?xml version="1.0" encoding="utf-8"?>
<formControlPr xmlns="http://schemas.microsoft.com/office/spreadsheetml/2009/9/main" objectType="Button" lockText="1"/>
</file>

<file path=xl/ctrlProps/ctrlProp298.xml><?xml version="1.0" encoding="utf-8"?>
<formControlPr xmlns="http://schemas.microsoft.com/office/spreadsheetml/2009/9/main" objectType="Button" lockText="1"/>
</file>

<file path=xl/ctrlProps/ctrlProp29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00.xml><?xml version="1.0" encoding="utf-8"?>
<formControlPr xmlns="http://schemas.microsoft.com/office/spreadsheetml/2009/9/main" objectType="Button" lockText="1"/>
</file>

<file path=xl/ctrlProps/ctrlProp301.xml><?xml version="1.0" encoding="utf-8"?>
<formControlPr xmlns="http://schemas.microsoft.com/office/spreadsheetml/2009/9/main" objectType="Button" lockText="1"/>
</file>

<file path=xl/ctrlProps/ctrlProp302.xml><?xml version="1.0" encoding="utf-8"?>
<formControlPr xmlns="http://schemas.microsoft.com/office/spreadsheetml/2009/9/main" objectType="Button" lockText="1"/>
</file>

<file path=xl/ctrlProps/ctrlProp303.xml><?xml version="1.0" encoding="utf-8"?>
<formControlPr xmlns="http://schemas.microsoft.com/office/spreadsheetml/2009/9/main" objectType="Button" lockText="1"/>
</file>

<file path=xl/ctrlProps/ctrlProp304.xml><?xml version="1.0" encoding="utf-8"?>
<formControlPr xmlns="http://schemas.microsoft.com/office/spreadsheetml/2009/9/main" objectType="Button" lockText="1"/>
</file>

<file path=xl/ctrlProps/ctrlProp305.xml><?xml version="1.0" encoding="utf-8"?>
<formControlPr xmlns="http://schemas.microsoft.com/office/spreadsheetml/2009/9/main" objectType="Button" lockText="1"/>
</file>

<file path=xl/ctrlProps/ctrlProp306.xml><?xml version="1.0" encoding="utf-8"?>
<formControlPr xmlns="http://schemas.microsoft.com/office/spreadsheetml/2009/9/main" objectType="Button" lockText="1"/>
</file>

<file path=xl/ctrlProps/ctrlProp307.xml><?xml version="1.0" encoding="utf-8"?>
<formControlPr xmlns="http://schemas.microsoft.com/office/spreadsheetml/2009/9/main" objectType="Button" lockText="1"/>
</file>

<file path=xl/ctrlProps/ctrlProp308.xml><?xml version="1.0" encoding="utf-8"?>
<formControlPr xmlns="http://schemas.microsoft.com/office/spreadsheetml/2009/9/main" objectType="Button" lockText="1"/>
</file>

<file path=xl/ctrlProps/ctrlProp309.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10.xml><?xml version="1.0" encoding="utf-8"?>
<formControlPr xmlns="http://schemas.microsoft.com/office/spreadsheetml/2009/9/main" objectType="Button" lockText="1"/>
</file>

<file path=xl/ctrlProps/ctrlProp311.xml><?xml version="1.0" encoding="utf-8"?>
<formControlPr xmlns="http://schemas.microsoft.com/office/spreadsheetml/2009/9/main" objectType="Button" lockText="1"/>
</file>

<file path=xl/ctrlProps/ctrlProp312.xml><?xml version="1.0" encoding="utf-8"?>
<formControlPr xmlns="http://schemas.microsoft.com/office/spreadsheetml/2009/9/main" objectType="Button" lockText="1"/>
</file>

<file path=xl/ctrlProps/ctrlProp313.xml><?xml version="1.0" encoding="utf-8"?>
<formControlPr xmlns="http://schemas.microsoft.com/office/spreadsheetml/2009/9/main" objectType="Button" lockText="1"/>
</file>

<file path=xl/ctrlProps/ctrlProp314.xml><?xml version="1.0" encoding="utf-8"?>
<formControlPr xmlns="http://schemas.microsoft.com/office/spreadsheetml/2009/9/main" objectType="Button" lockText="1"/>
</file>

<file path=xl/ctrlProps/ctrlProp315.xml><?xml version="1.0" encoding="utf-8"?>
<formControlPr xmlns="http://schemas.microsoft.com/office/spreadsheetml/2009/9/main" objectType="Button" lockText="1"/>
</file>

<file path=xl/ctrlProps/ctrlProp316.xml><?xml version="1.0" encoding="utf-8"?>
<formControlPr xmlns="http://schemas.microsoft.com/office/spreadsheetml/2009/9/main" objectType="Button" lockText="1"/>
</file>

<file path=xl/ctrlProps/ctrlProp317.xml><?xml version="1.0" encoding="utf-8"?>
<formControlPr xmlns="http://schemas.microsoft.com/office/spreadsheetml/2009/9/main" objectType="Button" lockText="1"/>
</file>

<file path=xl/ctrlProps/ctrlProp318.xml><?xml version="1.0" encoding="utf-8"?>
<formControlPr xmlns="http://schemas.microsoft.com/office/spreadsheetml/2009/9/main" objectType="Button" lockText="1"/>
</file>

<file path=xl/ctrlProps/ctrlProp319.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20.xml><?xml version="1.0" encoding="utf-8"?>
<formControlPr xmlns="http://schemas.microsoft.com/office/spreadsheetml/2009/9/main" objectType="Button" lockText="1"/>
</file>

<file path=xl/ctrlProps/ctrlProp321.xml><?xml version="1.0" encoding="utf-8"?>
<formControlPr xmlns="http://schemas.microsoft.com/office/spreadsheetml/2009/9/main" objectType="Button" lockText="1"/>
</file>

<file path=xl/ctrlProps/ctrlProp322.xml><?xml version="1.0" encoding="utf-8"?>
<formControlPr xmlns="http://schemas.microsoft.com/office/spreadsheetml/2009/9/main" objectType="Button" lockText="1"/>
</file>

<file path=xl/ctrlProps/ctrlProp323.xml><?xml version="1.0" encoding="utf-8"?>
<formControlPr xmlns="http://schemas.microsoft.com/office/spreadsheetml/2009/9/main" objectType="Button" lockText="1"/>
</file>

<file path=xl/ctrlProps/ctrlProp324.xml><?xml version="1.0" encoding="utf-8"?>
<formControlPr xmlns="http://schemas.microsoft.com/office/spreadsheetml/2009/9/main" objectType="Button" lockText="1"/>
</file>

<file path=xl/ctrlProps/ctrlProp325.xml><?xml version="1.0" encoding="utf-8"?>
<formControlPr xmlns="http://schemas.microsoft.com/office/spreadsheetml/2009/9/main" objectType="Button" lockText="1"/>
</file>

<file path=xl/ctrlProps/ctrlProp326.xml><?xml version="1.0" encoding="utf-8"?>
<formControlPr xmlns="http://schemas.microsoft.com/office/spreadsheetml/2009/9/main" objectType="Button" lockText="1"/>
</file>

<file path=xl/ctrlProps/ctrlProp327.xml><?xml version="1.0" encoding="utf-8"?>
<formControlPr xmlns="http://schemas.microsoft.com/office/spreadsheetml/2009/9/main" objectType="Button" lockText="1"/>
</file>

<file path=xl/ctrlProps/ctrlProp328.xml><?xml version="1.0" encoding="utf-8"?>
<formControlPr xmlns="http://schemas.microsoft.com/office/spreadsheetml/2009/9/main" objectType="Button" lockText="1"/>
</file>

<file path=xl/ctrlProps/ctrlProp329.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30.xml><?xml version="1.0" encoding="utf-8"?>
<formControlPr xmlns="http://schemas.microsoft.com/office/spreadsheetml/2009/9/main" objectType="Button" lockText="1"/>
</file>

<file path=xl/ctrlProps/ctrlProp331.xml><?xml version="1.0" encoding="utf-8"?>
<formControlPr xmlns="http://schemas.microsoft.com/office/spreadsheetml/2009/9/main" objectType="Button" lockText="1"/>
</file>

<file path=xl/ctrlProps/ctrlProp332.xml><?xml version="1.0" encoding="utf-8"?>
<formControlPr xmlns="http://schemas.microsoft.com/office/spreadsheetml/2009/9/main" objectType="Button" lockText="1"/>
</file>

<file path=xl/ctrlProps/ctrlProp333.xml><?xml version="1.0" encoding="utf-8"?>
<formControlPr xmlns="http://schemas.microsoft.com/office/spreadsheetml/2009/9/main" objectType="Button" lockText="1"/>
</file>

<file path=xl/ctrlProps/ctrlProp334.xml><?xml version="1.0" encoding="utf-8"?>
<formControlPr xmlns="http://schemas.microsoft.com/office/spreadsheetml/2009/9/main" objectType="Button" lockText="1"/>
</file>

<file path=xl/ctrlProps/ctrlProp335.xml><?xml version="1.0" encoding="utf-8"?>
<formControlPr xmlns="http://schemas.microsoft.com/office/spreadsheetml/2009/9/main" objectType="Button" lockText="1"/>
</file>

<file path=xl/ctrlProps/ctrlProp336.xml><?xml version="1.0" encoding="utf-8"?>
<formControlPr xmlns="http://schemas.microsoft.com/office/spreadsheetml/2009/9/main" objectType="Button" lockText="1"/>
</file>

<file path=xl/ctrlProps/ctrlProp337.xml><?xml version="1.0" encoding="utf-8"?>
<formControlPr xmlns="http://schemas.microsoft.com/office/spreadsheetml/2009/9/main" objectType="Button" lockText="1"/>
</file>

<file path=xl/ctrlProps/ctrlProp338.xml><?xml version="1.0" encoding="utf-8"?>
<formControlPr xmlns="http://schemas.microsoft.com/office/spreadsheetml/2009/9/main" objectType="Button" lockText="1"/>
</file>

<file path=xl/ctrlProps/ctrlProp339.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40.xml><?xml version="1.0" encoding="utf-8"?>
<formControlPr xmlns="http://schemas.microsoft.com/office/spreadsheetml/2009/9/main" objectType="Button" lockText="1"/>
</file>

<file path=xl/ctrlProps/ctrlProp341.xml><?xml version="1.0" encoding="utf-8"?>
<formControlPr xmlns="http://schemas.microsoft.com/office/spreadsheetml/2009/9/main" objectType="Button" lockText="1"/>
</file>

<file path=xl/ctrlProps/ctrlProp342.xml><?xml version="1.0" encoding="utf-8"?>
<formControlPr xmlns="http://schemas.microsoft.com/office/spreadsheetml/2009/9/main" objectType="Button" lockText="1"/>
</file>

<file path=xl/ctrlProps/ctrlProp343.xml><?xml version="1.0" encoding="utf-8"?>
<formControlPr xmlns="http://schemas.microsoft.com/office/spreadsheetml/2009/9/main" objectType="Button" lockText="1"/>
</file>

<file path=xl/ctrlProps/ctrlProp344.xml><?xml version="1.0" encoding="utf-8"?>
<formControlPr xmlns="http://schemas.microsoft.com/office/spreadsheetml/2009/9/main" objectType="Button" lockText="1"/>
</file>

<file path=xl/ctrlProps/ctrlProp345.xml><?xml version="1.0" encoding="utf-8"?>
<formControlPr xmlns="http://schemas.microsoft.com/office/spreadsheetml/2009/9/main" objectType="Button" lockText="1"/>
</file>

<file path=xl/ctrlProps/ctrlProp346.xml><?xml version="1.0" encoding="utf-8"?>
<formControlPr xmlns="http://schemas.microsoft.com/office/spreadsheetml/2009/9/main" objectType="Button" lockText="1"/>
</file>

<file path=xl/ctrlProps/ctrlProp347.xml><?xml version="1.0" encoding="utf-8"?>
<formControlPr xmlns="http://schemas.microsoft.com/office/spreadsheetml/2009/9/main" objectType="Button" lockText="1"/>
</file>

<file path=xl/ctrlProps/ctrlProp348.xml><?xml version="1.0" encoding="utf-8"?>
<formControlPr xmlns="http://schemas.microsoft.com/office/spreadsheetml/2009/9/main" objectType="Button" lockText="1"/>
</file>

<file path=xl/ctrlProps/ctrlProp349.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50.xml><?xml version="1.0" encoding="utf-8"?>
<formControlPr xmlns="http://schemas.microsoft.com/office/spreadsheetml/2009/9/main" objectType="Button" lockText="1"/>
</file>

<file path=xl/ctrlProps/ctrlProp351.xml><?xml version="1.0" encoding="utf-8"?>
<formControlPr xmlns="http://schemas.microsoft.com/office/spreadsheetml/2009/9/main" objectType="Button" lockText="1"/>
</file>

<file path=xl/ctrlProps/ctrlProp352.xml><?xml version="1.0" encoding="utf-8"?>
<formControlPr xmlns="http://schemas.microsoft.com/office/spreadsheetml/2009/9/main" objectType="Button" lockText="1"/>
</file>

<file path=xl/ctrlProps/ctrlProp353.xml><?xml version="1.0" encoding="utf-8"?>
<formControlPr xmlns="http://schemas.microsoft.com/office/spreadsheetml/2009/9/main" objectType="Button" lockText="1"/>
</file>

<file path=xl/ctrlProps/ctrlProp354.xml><?xml version="1.0" encoding="utf-8"?>
<formControlPr xmlns="http://schemas.microsoft.com/office/spreadsheetml/2009/9/main" objectType="Button" lockText="1"/>
</file>

<file path=xl/ctrlProps/ctrlProp355.xml><?xml version="1.0" encoding="utf-8"?>
<formControlPr xmlns="http://schemas.microsoft.com/office/spreadsheetml/2009/9/main" objectType="Button" lockText="1"/>
</file>

<file path=xl/ctrlProps/ctrlProp356.xml><?xml version="1.0" encoding="utf-8"?>
<formControlPr xmlns="http://schemas.microsoft.com/office/spreadsheetml/2009/9/main" objectType="Button" lockText="1"/>
</file>

<file path=xl/ctrlProps/ctrlProp357.xml><?xml version="1.0" encoding="utf-8"?>
<formControlPr xmlns="http://schemas.microsoft.com/office/spreadsheetml/2009/9/main" objectType="Button" lockText="1"/>
</file>

<file path=xl/ctrlProps/ctrlProp358.xml><?xml version="1.0" encoding="utf-8"?>
<formControlPr xmlns="http://schemas.microsoft.com/office/spreadsheetml/2009/9/main" objectType="Button" lockText="1"/>
</file>

<file path=xl/ctrlProps/ctrlProp359.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60.xml><?xml version="1.0" encoding="utf-8"?>
<formControlPr xmlns="http://schemas.microsoft.com/office/spreadsheetml/2009/9/main" objectType="Button" lockText="1"/>
</file>

<file path=xl/ctrlProps/ctrlProp361.xml><?xml version="1.0" encoding="utf-8"?>
<formControlPr xmlns="http://schemas.microsoft.com/office/spreadsheetml/2009/9/main" objectType="Button" lockText="1"/>
</file>

<file path=xl/ctrlProps/ctrlProp362.xml><?xml version="1.0" encoding="utf-8"?>
<formControlPr xmlns="http://schemas.microsoft.com/office/spreadsheetml/2009/9/main" objectType="Button" lockText="1"/>
</file>

<file path=xl/ctrlProps/ctrlProp363.xml><?xml version="1.0" encoding="utf-8"?>
<formControlPr xmlns="http://schemas.microsoft.com/office/spreadsheetml/2009/9/main" objectType="Button" lockText="1"/>
</file>

<file path=xl/ctrlProps/ctrlProp364.xml><?xml version="1.0" encoding="utf-8"?>
<formControlPr xmlns="http://schemas.microsoft.com/office/spreadsheetml/2009/9/main" objectType="Button" lockText="1"/>
</file>

<file path=xl/ctrlProps/ctrlProp365.xml><?xml version="1.0" encoding="utf-8"?>
<formControlPr xmlns="http://schemas.microsoft.com/office/spreadsheetml/2009/9/main" objectType="Button" lockText="1"/>
</file>

<file path=xl/ctrlProps/ctrlProp366.xml><?xml version="1.0" encoding="utf-8"?>
<formControlPr xmlns="http://schemas.microsoft.com/office/spreadsheetml/2009/9/main" objectType="Button" lockText="1"/>
</file>

<file path=xl/ctrlProps/ctrlProp367.xml><?xml version="1.0" encoding="utf-8"?>
<formControlPr xmlns="http://schemas.microsoft.com/office/spreadsheetml/2009/9/main" objectType="Button" lockText="1"/>
</file>

<file path=xl/ctrlProps/ctrlProp368.xml><?xml version="1.0" encoding="utf-8"?>
<formControlPr xmlns="http://schemas.microsoft.com/office/spreadsheetml/2009/9/main" objectType="Button" lockText="1"/>
</file>

<file path=xl/ctrlProps/ctrlProp369.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70.xml><?xml version="1.0" encoding="utf-8"?>
<formControlPr xmlns="http://schemas.microsoft.com/office/spreadsheetml/2009/9/main" objectType="Button" lockText="1"/>
</file>

<file path=xl/ctrlProps/ctrlProp371.xml><?xml version="1.0" encoding="utf-8"?>
<formControlPr xmlns="http://schemas.microsoft.com/office/spreadsheetml/2009/9/main" objectType="Button" lockText="1"/>
</file>

<file path=xl/ctrlProps/ctrlProp372.xml><?xml version="1.0" encoding="utf-8"?>
<formControlPr xmlns="http://schemas.microsoft.com/office/spreadsheetml/2009/9/main" objectType="Button" lockText="1"/>
</file>

<file path=xl/ctrlProps/ctrlProp373.xml><?xml version="1.0" encoding="utf-8"?>
<formControlPr xmlns="http://schemas.microsoft.com/office/spreadsheetml/2009/9/main" objectType="Button" lockText="1"/>
</file>

<file path=xl/ctrlProps/ctrlProp374.xml><?xml version="1.0" encoding="utf-8"?>
<formControlPr xmlns="http://schemas.microsoft.com/office/spreadsheetml/2009/9/main" objectType="Button" lockText="1"/>
</file>

<file path=xl/ctrlProps/ctrlProp375.xml><?xml version="1.0" encoding="utf-8"?>
<formControlPr xmlns="http://schemas.microsoft.com/office/spreadsheetml/2009/9/main" objectType="Button" lockText="1"/>
</file>

<file path=xl/ctrlProps/ctrlProp376.xml><?xml version="1.0" encoding="utf-8"?>
<formControlPr xmlns="http://schemas.microsoft.com/office/spreadsheetml/2009/9/main" objectType="Button" lockText="1"/>
</file>

<file path=xl/ctrlProps/ctrlProp377.xml><?xml version="1.0" encoding="utf-8"?>
<formControlPr xmlns="http://schemas.microsoft.com/office/spreadsheetml/2009/9/main" objectType="Button" lockText="1"/>
</file>

<file path=xl/ctrlProps/ctrlProp378.xml><?xml version="1.0" encoding="utf-8"?>
<formControlPr xmlns="http://schemas.microsoft.com/office/spreadsheetml/2009/9/main" objectType="Button" lockText="1"/>
</file>

<file path=xl/ctrlProps/ctrlProp379.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80.xml><?xml version="1.0" encoding="utf-8"?>
<formControlPr xmlns="http://schemas.microsoft.com/office/spreadsheetml/2009/9/main" objectType="Button" lockText="1"/>
</file>

<file path=xl/ctrlProps/ctrlProp381.xml><?xml version="1.0" encoding="utf-8"?>
<formControlPr xmlns="http://schemas.microsoft.com/office/spreadsheetml/2009/9/main" objectType="Button" lockText="1"/>
</file>

<file path=xl/ctrlProps/ctrlProp382.xml><?xml version="1.0" encoding="utf-8"?>
<formControlPr xmlns="http://schemas.microsoft.com/office/spreadsheetml/2009/9/main" objectType="Button" lockText="1"/>
</file>

<file path=xl/ctrlProps/ctrlProp383.xml><?xml version="1.0" encoding="utf-8"?>
<formControlPr xmlns="http://schemas.microsoft.com/office/spreadsheetml/2009/9/main" objectType="Button" lockText="1"/>
</file>

<file path=xl/ctrlProps/ctrlProp384.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xmlns="" id="{00000000-0008-0000-0A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xmlns="" id="{00000000-0008-0000-0A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xmlns="" id="{00000000-0008-0000-0A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xmlns="" id="{00000000-0008-0000-0A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mc:AlternateContent xmlns:mc="http://schemas.openxmlformats.org/markup-compatibility/2006">
    <mc:Choice xmlns:a14="http://schemas.microsoft.com/office/drawing/2010/main" Requires="a14">
      <xdr:twoCellAnchor>
        <xdr:from>
          <xdr:col>27</xdr:col>
          <xdr:colOff>57150</xdr:colOff>
          <xdr:row>14</xdr:row>
          <xdr:rowOff>57150</xdr:rowOff>
        </xdr:from>
        <xdr:to>
          <xdr:col>27</xdr:col>
          <xdr:colOff>1209675</xdr:colOff>
          <xdr:row>14</xdr:row>
          <xdr:rowOff>257175</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xmlns="" id="{00000000-0008-0000-0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xmlns="" id="{00000000-0008-0000-0B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xmlns="" id="{00000000-0008-0000-0B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xmlns="" id="{00000000-0008-0000-0B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57150</xdr:colOff>
          <xdr:row>14</xdr:row>
          <xdr:rowOff>57150</xdr:rowOff>
        </xdr:from>
        <xdr:to>
          <xdr:col>25</xdr:col>
          <xdr:colOff>1314450</xdr:colOff>
          <xdr:row>14</xdr:row>
          <xdr:rowOff>257175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15</xdr:row>
          <xdr:rowOff>57150</xdr:rowOff>
        </xdr:from>
        <xdr:to>
          <xdr:col>25</xdr:col>
          <xdr:colOff>1314450</xdr:colOff>
          <xdr:row>15</xdr:row>
          <xdr:rowOff>257175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16</xdr:row>
          <xdr:rowOff>57150</xdr:rowOff>
        </xdr:from>
        <xdr:to>
          <xdr:col>25</xdr:col>
          <xdr:colOff>1314450</xdr:colOff>
          <xdr:row>16</xdr:row>
          <xdr:rowOff>257175</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17</xdr:row>
          <xdr:rowOff>57150</xdr:rowOff>
        </xdr:from>
        <xdr:to>
          <xdr:col>25</xdr:col>
          <xdr:colOff>1314450</xdr:colOff>
          <xdr:row>17</xdr:row>
          <xdr:rowOff>257175</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18</xdr:row>
          <xdr:rowOff>57150</xdr:rowOff>
        </xdr:from>
        <xdr:to>
          <xdr:col>25</xdr:col>
          <xdr:colOff>1314450</xdr:colOff>
          <xdr:row>18</xdr:row>
          <xdr:rowOff>257175</xdr:rowOff>
        </xdr:to>
        <xdr:sp macro="" textlink="">
          <xdr:nvSpPr>
            <xdr:cNvPr id="4101" name="Button 5" hidden="1">
              <a:extLst>
                <a:ext uri="{63B3BB69-23CF-44E3-9099-C40C66FF867C}">
                  <a14:compatExt spid="_x0000_s410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19</xdr:row>
          <xdr:rowOff>57150</xdr:rowOff>
        </xdr:from>
        <xdr:to>
          <xdr:col>25</xdr:col>
          <xdr:colOff>1314450</xdr:colOff>
          <xdr:row>19</xdr:row>
          <xdr:rowOff>257175</xdr:rowOff>
        </xdr:to>
        <xdr:sp macro="" textlink="">
          <xdr:nvSpPr>
            <xdr:cNvPr id="4102" name="Button 6" hidden="1">
              <a:extLst>
                <a:ext uri="{63B3BB69-23CF-44E3-9099-C40C66FF867C}">
                  <a14:compatExt spid="_x0000_s410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20</xdr:row>
          <xdr:rowOff>57150</xdr:rowOff>
        </xdr:from>
        <xdr:to>
          <xdr:col>25</xdr:col>
          <xdr:colOff>1314450</xdr:colOff>
          <xdr:row>20</xdr:row>
          <xdr:rowOff>257175</xdr:rowOff>
        </xdr:to>
        <xdr:sp macro="" textlink="">
          <xdr:nvSpPr>
            <xdr:cNvPr id="4103" name="Button 7" hidden="1">
              <a:extLst>
                <a:ext uri="{63B3BB69-23CF-44E3-9099-C40C66FF867C}">
                  <a14:compatExt spid="_x0000_s410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21</xdr:row>
          <xdr:rowOff>57150</xdr:rowOff>
        </xdr:from>
        <xdr:to>
          <xdr:col>25</xdr:col>
          <xdr:colOff>1314450</xdr:colOff>
          <xdr:row>21</xdr:row>
          <xdr:rowOff>257175</xdr:rowOff>
        </xdr:to>
        <xdr:sp macro="" textlink="">
          <xdr:nvSpPr>
            <xdr:cNvPr id="4104" name="Button 8" hidden="1">
              <a:extLst>
                <a:ext uri="{63B3BB69-23CF-44E3-9099-C40C66FF867C}">
                  <a14:compatExt spid="_x0000_s410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22</xdr:row>
          <xdr:rowOff>57150</xdr:rowOff>
        </xdr:from>
        <xdr:to>
          <xdr:col>25</xdr:col>
          <xdr:colOff>1314450</xdr:colOff>
          <xdr:row>22</xdr:row>
          <xdr:rowOff>257175</xdr:rowOff>
        </xdr:to>
        <xdr:sp macro="" textlink="">
          <xdr:nvSpPr>
            <xdr:cNvPr id="4105" name="Button 9" hidden="1">
              <a:extLst>
                <a:ext uri="{63B3BB69-23CF-44E3-9099-C40C66FF867C}">
                  <a14:compatExt spid="_x0000_s410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23</xdr:row>
          <xdr:rowOff>57150</xdr:rowOff>
        </xdr:from>
        <xdr:to>
          <xdr:col>25</xdr:col>
          <xdr:colOff>1314450</xdr:colOff>
          <xdr:row>23</xdr:row>
          <xdr:rowOff>257175</xdr:rowOff>
        </xdr:to>
        <xdr:sp macro="" textlink="">
          <xdr:nvSpPr>
            <xdr:cNvPr id="4106" name="Button 10" hidden="1">
              <a:extLst>
                <a:ext uri="{63B3BB69-23CF-44E3-9099-C40C66FF867C}">
                  <a14:compatExt spid="_x0000_s410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24</xdr:row>
          <xdr:rowOff>57150</xdr:rowOff>
        </xdr:from>
        <xdr:to>
          <xdr:col>25</xdr:col>
          <xdr:colOff>1314450</xdr:colOff>
          <xdr:row>24</xdr:row>
          <xdr:rowOff>257175</xdr:rowOff>
        </xdr:to>
        <xdr:sp macro="" textlink="">
          <xdr:nvSpPr>
            <xdr:cNvPr id="4107" name="Button 11" hidden="1">
              <a:extLst>
                <a:ext uri="{63B3BB69-23CF-44E3-9099-C40C66FF867C}">
                  <a14:compatExt spid="_x0000_s410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25</xdr:row>
          <xdr:rowOff>57150</xdr:rowOff>
        </xdr:from>
        <xdr:to>
          <xdr:col>25</xdr:col>
          <xdr:colOff>1314450</xdr:colOff>
          <xdr:row>25</xdr:row>
          <xdr:rowOff>257175</xdr:rowOff>
        </xdr:to>
        <xdr:sp macro="" textlink="">
          <xdr:nvSpPr>
            <xdr:cNvPr id="4108" name="Button 12" hidden="1">
              <a:extLst>
                <a:ext uri="{63B3BB69-23CF-44E3-9099-C40C66FF867C}">
                  <a14:compatExt spid="_x0000_s410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26</xdr:row>
          <xdr:rowOff>57150</xdr:rowOff>
        </xdr:from>
        <xdr:to>
          <xdr:col>25</xdr:col>
          <xdr:colOff>1314450</xdr:colOff>
          <xdr:row>26</xdr:row>
          <xdr:rowOff>257175</xdr:rowOff>
        </xdr:to>
        <xdr:sp macro="" textlink="">
          <xdr:nvSpPr>
            <xdr:cNvPr id="4109" name="Button 13" hidden="1">
              <a:extLst>
                <a:ext uri="{63B3BB69-23CF-44E3-9099-C40C66FF867C}">
                  <a14:compatExt spid="_x0000_s410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27</xdr:row>
          <xdr:rowOff>57150</xdr:rowOff>
        </xdr:from>
        <xdr:to>
          <xdr:col>25</xdr:col>
          <xdr:colOff>1314450</xdr:colOff>
          <xdr:row>27</xdr:row>
          <xdr:rowOff>257175</xdr:rowOff>
        </xdr:to>
        <xdr:sp macro="" textlink="">
          <xdr:nvSpPr>
            <xdr:cNvPr id="4110" name="Button 14" hidden="1">
              <a:extLst>
                <a:ext uri="{63B3BB69-23CF-44E3-9099-C40C66FF867C}">
                  <a14:compatExt spid="_x0000_s411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28</xdr:row>
          <xdr:rowOff>57150</xdr:rowOff>
        </xdr:from>
        <xdr:to>
          <xdr:col>25</xdr:col>
          <xdr:colOff>1314450</xdr:colOff>
          <xdr:row>28</xdr:row>
          <xdr:rowOff>257175</xdr:rowOff>
        </xdr:to>
        <xdr:sp macro="" textlink="">
          <xdr:nvSpPr>
            <xdr:cNvPr id="4111" name="Button 15" hidden="1">
              <a:extLst>
                <a:ext uri="{63B3BB69-23CF-44E3-9099-C40C66FF867C}">
                  <a14:compatExt spid="_x0000_s411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29</xdr:row>
          <xdr:rowOff>57150</xdr:rowOff>
        </xdr:from>
        <xdr:to>
          <xdr:col>25</xdr:col>
          <xdr:colOff>1314450</xdr:colOff>
          <xdr:row>29</xdr:row>
          <xdr:rowOff>257175</xdr:rowOff>
        </xdr:to>
        <xdr:sp macro="" textlink="">
          <xdr:nvSpPr>
            <xdr:cNvPr id="4112" name="Button 16" hidden="1">
              <a:extLst>
                <a:ext uri="{63B3BB69-23CF-44E3-9099-C40C66FF867C}">
                  <a14:compatExt spid="_x0000_s411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30</xdr:row>
          <xdr:rowOff>57150</xdr:rowOff>
        </xdr:from>
        <xdr:to>
          <xdr:col>25</xdr:col>
          <xdr:colOff>1314450</xdr:colOff>
          <xdr:row>30</xdr:row>
          <xdr:rowOff>257175</xdr:rowOff>
        </xdr:to>
        <xdr:sp macro="" textlink="">
          <xdr:nvSpPr>
            <xdr:cNvPr id="4113" name="Button 17" hidden="1">
              <a:extLst>
                <a:ext uri="{63B3BB69-23CF-44E3-9099-C40C66FF867C}">
                  <a14:compatExt spid="_x0000_s411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31</xdr:row>
          <xdr:rowOff>57150</xdr:rowOff>
        </xdr:from>
        <xdr:to>
          <xdr:col>25</xdr:col>
          <xdr:colOff>1314450</xdr:colOff>
          <xdr:row>31</xdr:row>
          <xdr:rowOff>257175</xdr:rowOff>
        </xdr:to>
        <xdr:sp macro="" textlink="">
          <xdr:nvSpPr>
            <xdr:cNvPr id="4114" name="Button 18" hidden="1">
              <a:extLst>
                <a:ext uri="{63B3BB69-23CF-44E3-9099-C40C66FF867C}">
                  <a14:compatExt spid="_x0000_s411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32</xdr:row>
          <xdr:rowOff>57150</xdr:rowOff>
        </xdr:from>
        <xdr:to>
          <xdr:col>25</xdr:col>
          <xdr:colOff>1314450</xdr:colOff>
          <xdr:row>32</xdr:row>
          <xdr:rowOff>257175</xdr:rowOff>
        </xdr:to>
        <xdr:sp macro="" textlink="">
          <xdr:nvSpPr>
            <xdr:cNvPr id="4115" name="Button 19" hidden="1">
              <a:extLst>
                <a:ext uri="{63B3BB69-23CF-44E3-9099-C40C66FF867C}">
                  <a14:compatExt spid="_x0000_s411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33</xdr:row>
          <xdr:rowOff>57150</xdr:rowOff>
        </xdr:from>
        <xdr:to>
          <xdr:col>25</xdr:col>
          <xdr:colOff>1314450</xdr:colOff>
          <xdr:row>33</xdr:row>
          <xdr:rowOff>257175</xdr:rowOff>
        </xdr:to>
        <xdr:sp macro="" textlink="">
          <xdr:nvSpPr>
            <xdr:cNvPr id="4116" name="Button 20" hidden="1">
              <a:extLst>
                <a:ext uri="{63B3BB69-23CF-44E3-9099-C40C66FF867C}">
                  <a14:compatExt spid="_x0000_s411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34</xdr:row>
          <xdr:rowOff>57150</xdr:rowOff>
        </xdr:from>
        <xdr:to>
          <xdr:col>25</xdr:col>
          <xdr:colOff>1314450</xdr:colOff>
          <xdr:row>34</xdr:row>
          <xdr:rowOff>257175</xdr:rowOff>
        </xdr:to>
        <xdr:sp macro="" textlink="">
          <xdr:nvSpPr>
            <xdr:cNvPr id="4117" name="Button 21" hidden="1">
              <a:extLst>
                <a:ext uri="{63B3BB69-23CF-44E3-9099-C40C66FF867C}">
                  <a14:compatExt spid="_x0000_s411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35</xdr:row>
          <xdr:rowOff>57150</xdr:rowOff>
        </xdr:from>
        <xdr:to>
          <xdr:col>25</xdr:col>
          <xdr:colOff>1314450</xdr:colOff>
          <xdr:row>35</xdr:row>
          <xdr:rowOff>257175</xdr:rowOff>
        </xdr:to>
        <xdr:sp macro="" textlink="">
          <xdr:nvSpPr>
            <xdr:cNvPr id="4118" name="Button 22" hidden="1">
              <a:extLst>
                <a:ext uri="{63B3BB69-23CF-44E3-9099-C40C66FF867C}">
                  <a14:compatExt spid="_x0000_s411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36</xdr:row>
          <xdr:rowOff>57150</xdr:rowOff>
        </xdr:from>
        <xdr:to>
          <xdr:col>25</xdr:col>
          <xdr:colOff>1314450</xdr:colOff>
          <xdr:row>36</xdr:row>
          <xdr:rowOff>257175</xdr:rowOff>
        </xdr:to>
        <xdr:sp macro="" textlink="">
          <xdr:nvSpPr>
            <xdr:cNvPr id="4119" name="Button 23" hidden="1">
              <a:extLst>
                <a:ext uri="{63B3BB69-23CF-44E3-9099-C40C66FF867C}">
                  <a14:compatExt spid="_x0000_s411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37</xdr:row>
          <xdr:rowOff>57150</xdr:rowOff>
        </xdr:from>
        <xdr:to>
          <xdr:col>25</xdr:col>
          <xdr:colOff>1314450</xdr:colOff>
          <xdr:row>37</xdr:row>
          <xdr:rowOff>257175</xdr:rowOff>
        </xdr:to>
        <xdr:sp macro="" textlink="">
          <xdr:nvSpPr>
            <xdr:cNvPr id="4120" name="Button 24" hidden="1">
              <a:extLst>
                <a:ext uri="{63B3BB69-23CF-44E3-9099-C40C66FF867C}">
                  <a14:compatExt spid="_x0000_s412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38</xdr:row>
          <xdr:rowOff>57150</xdr:rowOff>
        </xdr:from>
        <xdr:to>
          <xdr:col>25</xdr:col>
          <xdr:colOff>1314450</xdr:colOff>
          <xdr:row>38</xdr:row>
          <xdr:rowOff>257175</xdr:rowOff>
        </xdr:to>
        <xdr:sp macro="" textlink="">
          <xdr:nvSpPr>
            <xdr:cNvPr id="4121" name="Button 25" hidden="1">
              <a:extLst>
                <a:ext uri="{63B3BB69-23CF-44E3-9099-C40C66FF867C}">
                  <a14:compatExt spid="_x0000_s412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39</xdr:row>
          <xdr:rowOff>57150</xdr:rowOff>
        </xdr:from>
        <xdr:to>
          <xdr:col>25</xdr:col>
          <xdr:colOff>1314450</xdr:colOff>
          <xdr:row>39</xdr:row>
          <xdr:rowOff>257175</xdr:rowOff>
        </xdr:to>
        <xdr:sp macro="" textlink="">
          <xdr:nvSpPr>
            <xdr:cNvPr id="4122" name="Button 26" hidden="1">
              <a:extLst>
                <a:ext uri="{63B3BB69-23CF-44E3-9099-C40C66FF867C}">
                  <a14:compatExt spid="_x0000_s412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40</xdr:row>
          <xdr:rowOff>57150</xdr:rowOff>
        </xdr:from>
        <xdr:to>
          <xdr:col>25</xdr:col>
          <xdr:colOff>1314450</xdr:colOff>
          <xdr:row>40</xdr:row>
          <xdr:rowOff>257175</xdr:rowOff>
        </xdr:to>
        <xdr:sp macro="" textlink="">
          <xdr:nvSpPr>
            <xdr:cNvPr id="4123" name="Button 27" hidden="1">
              <a:extLst>
                <a:ext uri="{63B3BB69-23CF-44E3-9099-C40C66FF867C}">
                  <a14:compatExt spid="_x0000_s412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41</xdr:row>
          <xdr:rowOff>57150</xdr:rowOff>
        </xdr:from>
        <xdr:to>
          <xdr:col>25</xdr:col>
          <xdr:colOff>1314450</xdr:colOff>
          <xdr:row>41</xdr:row>
          <xdr:rowOff>257175</xdr:rowOff>
        </xdr:to>
        <xdr:sp macro="" textlink="">
          <xdr:nvSpPr>
            <xdr:cNvPr id="4124" name="Button 28" hidden="1">
              <a:extLst>
                <a:ext uri="{63B3BB69-23CF-44E3-9099-C40C66FF867C}">
                  <a14:compatExt spid="_x0000_s412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42</xdr:row>
          <xdr:rowOff>57150</xdr:rowOff>
        </xdr:from>
        <xdr:to>
          <xdr:col>25</xdr:col>
          <xdr:colOff>1314450</xdr:colOff>
          <xdr:row>42</xdr:row>
          <xdr:rowOff>257175</xdr:rowOff>
        </xdr:to>
        <xdr:sp macro="" textlink="">
          <xdr:nvSpPr>
            <xdr:cNvPr id="4125" name="Button 29" hidden="1">
              <a:extLst>
                <a:ext uri="{63B3BB69-23CF-44E3-9099-C40C66FF867C}">
                  <a14:compatExt spid="_x0000_s412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43</xdr:row>
          <xdr:rowOff>57150</xdr:rowOff>
        </xdr:from>
        <xdr:to>
          <xdr:col>25</xdr:col>
          <xdr:colOff>1314450</xdr:colOff>
          <xdr:row>43</xdr:row>
          <xdr:rowOff>257175</xdr:rowOff>
        </xdr:to>
        <xdr:sp macro="" textlink="">
          <xdr:nvSpPr>
            <xdr:cNvPr id="4126" name="Button 30" hidden="1">
              <a:extLst>
                <a:ext uri="{63B3BB69-23CF-44E3-9099-C40C66FF867C}">
                  <a14:compatExt spid="_x0000_s412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44</xdr:row>
          <xdr:rowOff>57150</xdr:rowOff>
        </xdr:from>
        <xdr:to>
          <xdr:col>25</xdr:col>
          <xdr:colOff>1314450</xdr:colOff>
          <xdr:row>44</xdr:row>
          <xdr:rowOff>257175</xdr:rowOff>
        </xdr:to>
        <xdr:sp macro="" textlink="">
          <xdr:nvSpPr>
            <xdr:cNvPr id="4127" name="Button 31" hidden="1">
              <a:extLst>
                <a:ext uri="{63B3BB69-23CF-44E3-9099-C40C66FF867C}">
                  <a14:compatExt spid="_x0000_s412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45</xdr:row>
          <xdr:rowOff>57150</xdr:rowOff>
        </xdr:from>
        <xdr:to>
          <xdr:col>25</xdr:col>
          <xdr:colOff>1314450</xdr:colOff>
          <xdr:row>45</xdr:row>
          <xdr:rowOff>257175</xdr:rowOff>
        </xdr:to>
        <xdr:sp macro="" textlink="">
          <xdr:nvSpPr>
            <xdr:cNvPr id="4128" name="Button 32" hidden="1">
              <a:extLst>
                <a:ext uri="{63B3BB69-23CF-44E3-9099-C40C66FF867C}">
                  <a14:compatExt spid="_x0000_s412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46</xdr:row>
          <xdr:rowOff>57150</xdr:rowOff>
        </xdr:from>
        <xdr:to>
          <xdr:col>25</xdr:col>
          <xdr:colOff>1314450</xdr:colOff>
          <xdr:row>46</xdr:row>
          <xdr:rowOff>257175</xdr:rowOff>
        </xdr:to>
        <xdr:sp macro="" textlink="">
          <xdr:nvSpPr>
            <xdr:cNvPr id="4129" name="Button 33" hidden="1">
              <a:extLst>
                <a:ext uri="{63B3BB69-23CF-44E3-9099-C40C66FF867C}">
                  <a14:compatExt spid="_x0000_s412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47</xdr:row>
          <xdr:rowOff>57150</xdr:rowOff>
        </xdr:from>
        <xdr:to>
          <xdr:col>25</xdr:col>
          <xdr:colOff>1314450</xdr:colOff>
          <xdr:row>47</xdr:row>
          <xdr:rowOff>257175</xdr:rowOff>
        </xdr:to>
        <xdr:sp macro="" textlink="">
          <xdr:nvSpPr>
            <xdr:cNvPr id="4130" name="Button 34" hidden="1">
              <a:extLst>
                <a:ext uri="{63B3BB69-23CF-44E3-9099-C40C66FF867C}">
                  <a14:compatExt spid="_x0000_s413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48</xdr:row>
          <xdr:rowOff>57150</xdr:rowOff>
        </xdr:from>
        <xdr:to>
          <xdr:col>25</xdr:col>
          <xdr:colOff>1314450</xdr:colOff>
          <xdr:row>48</xdr:row>
          <xdr:rowOff>257175</xdr:rowOff>
        </xdr:to>
        <xdr:sp macro="" textlink="">
          <xdr:nvSpPr>
            <xdr:cNvPr id="4131" name="Button 35" hidden="1">
              <a:extLst>
                <a:ext uri="{63B3BB69-23CF-44E3-9099-C40C66FF867C}">
                  <a14:compatExt spid="_x0000_s413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49</xdr:row>
          <xdr:rowOff>57150</xdr:rowOff>
        </xdr:from>
        <xdr:to>
          <xdr:col>25</xdr:col>
          <xdr:colOff>1314450</xdr:colOff>
          <xdr:row>49</xdr:row>
          <xdr:rowOff>257175</xdr:rowOff>
        </xdr:to>
        <xdr:sp macro="" textlink="">
          <xdr:nvSpPr>
            <xdr:cNvPr id="4132" name="Button 36" hidden="1">
              <a:extLst>
                <a:ext uri="{63B3BB69-23CF-44E3-9099-C40C66FF867C}">
                  <a14:compatExt spid="_x0000_s413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50</xdr:row>
          <xdr:rowOff>57150</xdr:rowOff>
        </xdr:from>
        <xdr:to>
          <xdr:col>25</xdr:col>
          <xdr:colOff>1314450</xdr:colOff>
          <xdr:row>50</xdr:row>
          <xdr:rowOff>257175</xdr:rowOff>
        </xdr:to>
        <xdr:sp macro="" textlink="">
          <xdr:nvSpPr>
            <xdr:cNvPr id="4133" name="Button 37" hidden="1">
              <a:extLst>
                <a:ext uri="{63B3BB69-23CF-44E3-9099-C40C66FF867C}">
                  <a14:compatExt spid="_x0000_s413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51</xdr:row>
          <xdr:rowOff>57150</xdr:rowOff>
        </xdr:from>
        <xdr:to>
          <xdr:col>25</xdr:col>
          <xdr:colOff>1314450</xdr:colOff>
          <xdr:row>51</xdr:row>
          <xdr:rowOff>257175</xdr:rowOff>
        </xdr:to>
        <xdr:sp macro="" textlink="">
          <xdr:nvSpPr>
            <xdr:cNvPr id="4134" name="Button 38" hidden="1">
              <a:extLst>
                <a:ext uri="{63B3BB69-23CF-44E3-9099-C40C66FF867C}">
                  <a14:compatExt spid="_x0000_s413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52</xdr:row>
          <xdr:rowOff>57150</xdr:rowOff>
        </xdr:from>
        <xdr:to>
          <xdr:col>25</xdr:col>
          <xdr:colOff>1314450</xdr:colOff>
          <xdr:row>52</xdr:row>
          <xdr:rowOff>257175</xdr:rowOff>
        </xdr:to>
        <xdr:sp macro="" textlink="">
          <xdr:nvSpPr>
            <xdr:cNvPr id="4135" name="Button 39" hidden="1">
              <a:extLst>
                <a:ext uri="{63B3BB69-23CF-44E3-9099-C40C66FF867C}">
                  <a14:compatExt spid="_x0000_s413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53</xdr:row>
          <xdr:rowOff>57150</xdr:rowOff>
        </xdr:from>
        <xdr:to>
          <xdr:col>25</xdr:col>
          <xdr:colOff>1314450</xdr:colOff>
          <xdr:row>53</xdr:row>
          <xdr:rowOff>257175</xdr:rowOff>
        </xdr:to>
        <xdr:sp macro="" textlink="">
          <xdr:nvSpPr>
            <xdr:cNvPr id="4136" name="Button 40" hidden="1">
              <a:extLst>
                <a:ext uri="{63B3BB69-23CF-44E3-9099-C40C66FF867C}">
                  <a14:compatExt spid="_x0000_s413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54</xdr:row>
          <xdr:rowOff>57150</xdr:rowOff>
        </xdr:from>
        <xdr:to>
          <xdr:col>25</xdr:col>
          <xdr:colOff>1314450</xdr:colOff>
          <xdr:row>54</xdr:row>
          <xdr:rowOff>257175</xdr:rowOff>
        </xdr:to>
        <xdr:sp macro="" textlink="">
          <xdr:nvSpPr>
            <xdr:cNvPr id="4137" name="Button 41" hidden="1">
              <a:extLst>
                <a:ext uri="{63B3BB69-23CF-44E3-9099-C40C66FF867C}">
                  <a14:compatExt spid="_x0000_s413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55</xdr:row>
          <xdr:rowOff>57150</xdr:rowOff>
        </xdr:from>
        <xdr:to>
          <xdr:col>25</xdr:col>
          <xdr:colOff>1314450</xdr:colOff>
          <xdr:row>55</xdr:row>
          <xdr:rowOff>257175</xdr:rowOff>
        </xdr:to>
        <xdr:sp macro="" textlink="">
          <xdr:nvSpPr>
            <xdr:cNvPr id="4138" name="Button 42" hidden="1">
              <a:extLst>
                <a:ext uri="{63B3BB69-23CF-44E3-9099-C40C66FF867C}">
                  <a14:compatExt spid="_x0000_s413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56</xdr:row>
          <xdr:rowOff>57150</xdr:rowOff>
        </xdr:from>
        <xdr:to>
          <xdr:col>25</xdr:col>
          <xdr:colOff>1314450</xdr:colOff>
          <xdr:row>56</xdr:row>
          <xdr:rowOff>257175</xdr:rowOff>
        </xdr:to>
        <xdr:sp macro="" textlink="">
          <xdr:nvSpPr>
            <xdr:cNvPr id="4139" name="Button 43" hidden="1">
              <a:extLst>
                <a:ext uri="{63B3BB69-23CF-44E3-9099-C40C66FF867C}">
                  <a14:compatExt spid="_x0000_s413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57</xdr:row>
          <xdr:rowOff>57150</xdr:rowOff>
        </xdr:from>
        <xdr:to>
          <xdr:col>25</xdr:col>
          <xdr:colOff>1314450</xdr:colOff>
          <xdr:row>57</xdr:row>
          <xdr:rowOff>257175</xdr:rowOff>
        </xdr:to>
        <xdr:sp macro="" textlink="">
          <xdr:nvSpPr>
            <xdr:cNvPr id="4140" name="Button 44" hidden="1">
              <a:extLst>
                <a:ext uri="{63B3BB69-23CF-44E3-9099-C40C66FF867C}">
                  <a14:compatExt spid="_x0000_s414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58</xdr:row>
          <xdr:rowOff>57150</xdr:rowOff>
        </xdr:from>
        <xdr:to>
          <xdr:col>25</xdr:col>
          <xdr:colOff>1314450</xdr:colOff>
          <xdr:row>58</xdr:row>
          <xdr:rowOff>257175</xdr:rowOff>
        </xdr:to>
        <xdr:sp macro="" textlink="">
          <xdr:nvSpPr>
            <xdr:cNvPr id="4141" name="Button 45" hidden="1">
              <a:extLst>
                <a:ext uri="{63B3BB69-23CF-44E3-9099-C40C66FF867C}">
                  <a14:compatExt spid="_x0000_s414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59</xdr:row>
          <xdr:rowOff>57150</xdr:rowOff>
        </xdr:from>
        <xdr:to>
          <xdr:col>25</xdr:col>
          <xdr:colOff>1314450</xdr:colOff>
          <xdr:row>59</xdr:row>
          <xdr:rowOff>257175</xdr:rowOff>
        </xdr:to>
        <xdr:sp macro="" textlink="">
          <xdr:nvSpPr>
            <xdr:cNvPr id="4142" name="Button 46" hidden="1">
              <a:extLst>
                <a:ext uri="{63B3BB69-23CF-44E3-9099-C40C66FF867C}">
                  <a14:compatExt spid="_x0000_s414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60</xdr:row>
          <xdr:rowOff>57150</xdr:rowOff>
        </xdr:from>
        <xdr:to>
          <xdr:col>25</xdr:col>
          <xdr:colOff>1314450</xdr:colOff>
          <xdr:row>60</xdr:row>
          <xdr:rowOff>257175</xdr:rowOff>
        </xdr:to>
        <xdr:sp macro="" textlink="">
          <xdr:nvSpPr>
            <xdr:cNvPr id="4143" name="Button 47" hidden="1">
              <a:extLst>
                <a:ext uri="{63B3BB69-23CF-44E3-9099-C40C66FF867C}">
                  <a14:compatExt spid="_x0000_s414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61</xdr:row>
          <xdr:rowOff>57150</xdr:rowOff>
        </xdr:from>
        <xdr:to>
          <xdr:col>25</xdr:col>
          <xdr:colOff>1314450</xdr:colOff>
          <xdr:row>61</xdr:row>
          <xdr:rowOff>257175</xdr:rowOff>
        </xdr:to>
        <xdr:sp macro="" textlink="">
          <xdr:nvSpPr>
            <xdr:cNvPr id="4144" name="Button 48" hidden="1">
              <a:extLst>
                <a:ext uri="{63B3BB69-23CF-44E3-9099-C40C66FF867C}">
                  <a14:compatExt spid="_x0000_s414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62</xdr:row>
          <xdr:rowOff>57150</xdr:rowOff>
        </xdr:from>
        <xdr:to>
          <xdr:col>25</xdr:col>
          <xdr:colOff>1314450</xdr:colOff>
          <xdr:row>62</xdr:row>
          <xdr:rowOff>257175</xdr:rowOff>
        </xdr:to>
        <xdr:sp macro="" textlink="">
          <xdr:nvSpPr>
            <xdr:cNvPr id="4145" name="Button 49" hidden="1">
              <a:extLst>
                <a:ext uri="{63B3BB69-23CF-44E3-9099-C40C66FF867C}">
                  <a14:compatExt spid="_x0000_s414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63</xdr:row>
          <xdr:rowOff>57150</xdr:rowOff>
        </xdr:from>
        <xdr:to>
          <xdr:col>25</xdr:col>
          <xdr:colOff>1314450</xdr:colOff>
          <xdr:row>63</xdr:row>
          <xdr:rowOff>257175</xdr:rowOff>
        </xdr:to>
        <xdr:sp macro="" textlink="">
          <xdr:nvSpPr>
            <xdr:cNvPr id="4146" name="Button 50" hidden="1">
              <a:extLst>
                <a:ext uri="{63B3BB69-23CF-44E3-9099-C40C66FF867C}">
                  <a14:compatExt spid="_x0000_s414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64</xdr:row>
          <xdr:rowOff>57150</xdr:rowOff>
        </xdr:from>
        <xdr:to>
          <xdr:col>25</xdr:col>
          <xdr:colOff>1314450</xdr:colOff>
          <xdr:row>64</xdr:row>
          <xdr:rowOff>257175</xdr:rowOff>
        </xdr:to>
        <xdr:sp macro="" textlink="">
          <xdr:nvSpPr>
            <xdr:cNvPr id="4147" name="Button 51" hidden="1">
              <a:extLst>
                <a:ext uri="{63B3BB69-23CF-44E3-9099-C40C66FF867C}">
                  <a14:compatExt spid="_x0000_s414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65</xdr:row>
          <xdr:rowOff>57150</xdr:rowOff>
        </xdr:from>
        <xdr:to>
          <xdr:col>25</xdr:col>
          <xdr:colOff>1314450</xdr:colOff>
          <xdr:row>65</xdr:row>
          <xdr:rowOff>257175</xdr:rowOff>
        </xdr:to>
        <xdr:sp macro="" textlink="">
          <xdr:nvSpPr>
            <xdr:cNvPr id="4148" name="Button 52" hidden="1">
              <a:extLst>
                <a:ext uri="{63B3BB69-23CF-44E3-9099-C40C66FF867C}">
                  <a14:compatExt spid="_x0000_s414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66</xdr:row>
          <xdr:rowOff>57150</xdr:rowOff>
        </xdr:from>
        <xdr:to>
          <xdr:col>25</xdr:col>
          <xdr:colOff>1314450</xdr:colOff>
          <xdr:row>66</xdr:row>
          <xdr:rowOff>257175</xdr:rowOff>
        </xdr:to>
        <xdr:sp macro="" textlink="">
          <xdr:nvSpPr>
            <xdr:cNvPr id="4149" name="Button 53" hidden="1">
              <a:extLst>
                <a:ext uri="{63B3BB69-23CF-44E3-9099-C40C66FF867C}">
                  <a14:compatExt spid="_x0000_s414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67</xdr:row>
          <xdr:rowOff>57150</xdr:rowOff>
        </xdr:from>
        <xdr:to>
          <xdr:col>25</xdr:col>
          <xdr:colOff>1314450</xdr:colOff>
          <xdr:row>67</xdr:row>
          <xdr:rowOff>257175</xdr:rowOff>
        </xdr:to>
        <xdr:sp macro="" textlink="">
          <xdr:nvSpPr>
            <xdr:cNvPr id="4150" name="Button 54" hidden="1">
              <a:extLst>
                <a:ext uri="{63B3BB69-23CF-44E3-9099-C40C66FF867C}">
                  <a14:compatExt spid="_x0000_s415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68</xdr:row>
          <xdr:rowOff>57150</xdr:rowOff>
        </xdr:from>
        <xdr:to>
          <xdr:col>25</xdr:col>
          <xdr:colOff>1314450</xdr:colOff>
          <xdr:row>68</xdr:row>
          <xdr:rowOff>257175</xdr:rowOff>
        </xdr:to>
        <xdr:sp macro="" textlink="">
          <xdr:nvSpPr>
            <xdr:cNvPr id="4151" name="Button 55" hidden="1">
              <a:extLst>
                <a:ext uri="{63B3BB69-23CF-44E3-9099-C40C66FF867C}">
                  <a14:compatExt spid="_x0000_s415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69</xdr:row>
          <xdr:rowOff>57150</xdr:rowOff>
        </xdr:from>
        <xdr:to>
          <xdr:col>25</xdr:col>
          <xdr:colOff>1314450</xdr:colOff>
          <xdr:row>69</xdr:row>
          <xdr:rowOff>257175</xdr:rowOff>
        </xdr:to>
        <xdr:sp macro="" textlink="">
          <xdr:nvSpPr>
            <xdr:cNvPr id="4152" name="Button 56" hidden="1">
              <a:extLst>
                <a:ext uri="{63B3BB69-23CF-44E3-9099-C40C66FF867C}">
                  <a14:compatExt spid="_x0000_s415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70</xdr:row>
          <xdr:rowOff>57150</xdr:rowOff>
        </xdr:from>
        <xdr:to>
          <xdr:col>25</xdr:col>
          <xdr:colOff>1314450</xdr:colOff>
          <xdr:row>70</xdr:row>
          <xdr:rowOff>257175</xdr:rowOff>
        </xdr:to>
        <xdr:sp macro="" textlink="">
          <xdr:nvSpPr>
            <xdr:cNvPr id="4153" name="Button 57" hidden="1">
              <a:extLst>
                <a:ext uri="{63B3BB69-23CF-44E3-9099-C40C66FF867C}">
                  <a14:compatExt spid="_x0000_s415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71</xdr:row>
          <xdr:rowOff>57150</xdr:rowOff>
        </xdr:from>
        <xdr:to>
          <xdr:col>25</xdr:col>
          <xdr:colOff>1314450</xdr:colOff>
          <xdr:row>71</xdr:row>
          <xdr:rowOff>257175</xdr:rowOff>
        </xdr:to>
        <xdr:sp macro="" textlink="">
          <xdr:nvSpPr>
            <xdr:cNvPr id="4154" name="Button 58" hidden="1">
              <a:extLst>
                <a:ext uri="{63B3BB69-23CF-44E3-9099-C40C66FF867C}">
                  <a14:compatExt spid="_x0000_s415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72</xdr:row>
          <xdr:rowOff>57150</xdr:rowOff>
        </xdr:from>
        <xdr:to>
          <xdr:col>25</xdr:col>
          <xdr:colOff>1314450</xdr:colOff>
          <xdr:row>72</xdr:row>
          <xdr:rowOff>257175</xdr:rowOff>
        </xdr:to>
        <xdr:sp macro="" textlink="">
          <xdr:nvSpPr>
            <xdr:cNvPr id="4155" name="Button 59" hidden="1">
              <a:extLst>
                <a:ext uri="{63B3BB69-23CF-44E3-9099-C40C66FF867C}">
                  <a14:compatExt spid="_x0000_s415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73</xdr:row>
          <xdr:rowOff>57150</xdr:rowOff>
        </xdr:from>
        <xdr:to>
          <xdr:col>25</xdr:col>
          <xdr:colOff>1314450</xdr:colOff>
          <xdr:row>73</xdr:row>
          <xdr:rowOff>257175</xdr:rowOff>
        </xdr:to>
        <xdr:sp macro="" textlink="">
          <xdr:nvSpPr>
            <xdr:cNvPr id="4156" name="Button 60" hidden="1">
              <a:extLst>
                <a:ext uri="{63B3BB69-23CF-44E3-9099-C40C66FF867C}">
                  <a14:compatExt spid="_x0000_s415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74</xdr:row>
          <xdr:rowOff>57150</xdr:rowOff>
        </xdr:from>
        <xdr:to>
          <xdr:col>25</xdr:col>
          <xdr:colOff>1314450</xdr:colOff>
          <xdr:row>74</xdr:row>
          <xdr:rowOff>257175</xdr:rowOff>
        </xdr:to>
        <xdr:sp macro="" textlink="">
          <xdr:nvSpPr>
            <xdr:cNvPr id="4157" name="Button 61" hidden="1">
              <a:extLst>
                <a:ext uri="{63B3BB69-23CF-44E3-9099-C40C66FF867C}">
                  <a14:compatExt spid="_x0000_s415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75</xdr:row>
          <xdr:rowOff>57150</xdr:rowOff>
        </xdr:from>
        <xdr:to>
          <xdr:col>25</xdr:col>
          <xdr:colOff>1314450</xdr:colOff>
          <xdr:row>75</xdr:row>
          <xdr:rowOff>257175</xdr:rowOff>
        </xdr:to>
        <xdr:sp macro="" textlink="">
          <xdr:nvSpPr>
            <xdr:cNvPr id="4158" name="Button 62" hidden="1">
              <a:extLst>
                <a:ext uri="{63B3BB69-23CF-44E3-9099-C40C66FF867C}">
                  <a14:compatExt spid="_x0000_s415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76</xdr:row>
          <xdr:rowOff>57150</xdr:rowOff>
        </xdr:from>
        <xdr:to>
          <xdr:col>25</xdr:col>
          <xdr:colOff>1314450</xdr:colOff>
          <xdr:row>76</xdr:row>
          <xdr:rowOff>257175</xdr:rowOff>
        </xdr:to>
        <xdr:sp macro="" textlink="">
          <xdr:nvSpPr>
            <xdr:cNvPr id="4159" name="Button 63" hidden="1">
              <a:extLst>
                <a:ext uri="{63B3BB69-23CF-44E3-9099-C40C66FF867C}">
                  <a14:compatExt spid="_x0000_s415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77</xdr:row>
          <xdr:rowOff>57150</xdr:rowOff>
        </xdr:from>
        <xdr:to>
          <xdr:col>25</xdr:col>
          <xdr:colOff>1314450</xdr:colOff>
          <xdr:row>77</xdr:row>
          <xdr:rowOff>257175</xdr:rowOff>
        </xdr:to>
        <xdr:sp macro="" textlink="">
          <xdr:nvSpPr>
            <xdr:cNvPr id="4160" name="Button 64" hidden="1">
              <a:extLst>
                <a:ext uri="{63B3BB69-23CF-44E3-9099-C40C66FF867C}">
                  <a14:compatExt spid="_x0000_s416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78</xdr:row>
          <xdr:rowOff>57150</xdr:rowOff>
        </xdr:from>
        <xdr:to>
          <xdr:col>25</xdr:col>
          <xdr:colOff>1314450</xdr:colOff>
          <xdr:row>78</xdr:row>
          <xdr:rowOff>257175</xdr:rowOff>
        </xdr:to>
        <xdr:sp macro="" textlink="">
          <xdr:nvSpPr>
            <xdr:cNvPr id="4161" name="Button 65" hidden="1">
              <a:extLst>
                <a:ext uri="{63B3BB69-23CF-44E3-9099-C40C66FF867C}">
                  <a14:compatExt spid="_x0000_s416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79</xdr:row>
          <xdr:rowOff>57150</xdr:rowOff>
        </xdr:from>
        <xdr:to>
          <xdr:col>25</xdr:col>
          <xdr:colOff>1314450</xdr:colOff>
          <xdr:row>79</xdr:row>
          <xdr:rowOff>257175</xdr:rowOff>
        </xdr:to>
        <xdr:sp macro="" textlink="">
          <xdr:nvSpPr>
            <xdr:cNvPr id="4162" name="Button 66" hidden="1">
              <a:extLst>
                <a:ext uri="{63B3BB69-23CF-44E3-9099-C40C66FF867C}">
                  <a14:compatExt spid="_x0000_s416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80</xdr:row>
          <xdr:rowOff>57150</xdr:rowOff>
        </xdr:from>
        <xdr:to>
          <xdr:col>25</xdr:col>
          <xdr:colOff>1314450</xdr:colOff>
          <xdr:row>80</xdr:row>
          <xdr:rowOff>257175</xdr:rowOff>
        </xdr:to>
        <xdr:sp macro="" textlink="">
          <xdr:nvSpPr>
            <xdr:cNvPr id="4163" name="Button 67" hidden="1">
              <a:extLst>
                <a:ext uri="{63B3BB69-23CF-44E3-9099-C40C66FF867C}">
                  <a14:compatExt spid="_x0000_s416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81</xdr:row>
          <xdr:rowOff>57150</xdr:rowOff>
        </xdr:from>
        <xdr:to>
          <xdr:col>25</xdr:col>
          <xdr:colOff>1314450</xdr:colOff>
          <xdr:row>81</xdr:row>
          <xdr:rowOff>257175</xdr:rowOff>
        </xdr:to>
        <xdr:sp macro="" textlink="">
          <xdr:nvSpPr>
            <xdr:cNvPr id="4164" name="Button 68" hidden="1">
              <a:extLst>
                <a:ext uri="{63B3BB69-23CF-44E3-9099-C40C66FF867C}">
                  <a14:compatExt spid="_x0000_s416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82</xdr:row>
          <xdr:rowOff>57150</xdr:rowOff>
        </xdr:from>
        <xdr:to>
          <xdr:col>25</xdr:col>
          <xdr:colOff>1314450</xdr:colOff>
          <xdr:row>82</xdr:row>
          <xdr:rowOff>257175</xdr:rowOff>
        </xdr:to>
        <xdr:sp macro="" textlink="">
          <xdr:nvSpPr>
            <xdr:cNvPr id="4165" name="Button 69" hidden="1">
              <a:extLst>
                <a:ext uri="{63B3BB69-23CF-44E3-9099-C40C66FF867C}">
                  <a14:compatExt spid="_x0000_s416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83</xdr:row>
          <xdr:rowOff>57150</xdr:rowOff>
        </xdr:from>
        <xdr:to>
          <xdr:col>25</xdr:col>
          <xdr:colOff>1314450</xdr:colOff>
          <xdr:row>83</xdr:row>
          <xdr:rowOff>257175</xdr:rowOff>
        </xdr:to>
        <xdr:sp macro="" textlink="">
          <xdr:nvSpPr>
            <xdr:cNvPr id="4166" name="Button 70" hidden="1">
              <a:extLst>
                <a:ext uri="{63B3BB69-23CF-44E3-9099-C40C66FF867C}">
                  <a14:compatExt spid="_x0000_s416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84</xdr:row>
          <xdr:rowOff>57150</xdr:rowOff>
        </xdr:from>
        <xdr:to>
          <xdr:col>25</xdr:col>
          <xdr:colOff>1314450</xdr:colOff>
          <xdr:row>84</xdr:row>
          <xdr:rowOff>257175</xdr:rowOff>
        </xdr:to>
        <xdr:sp macro="" textlink="">
          <xdr:nvSpPr>
            <xdr:cNvPr id="4167" name="Button 71" hidden="1">
              <a:extLst>
                <a:ext uri="{63B3BB69-23CF-44E3-9099-C40C66FF867C}">
                  <a14:compatExt spid="_x0000_s416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85</xdr:row>
          <xdr:rowOff>57150</xdr:rowOff>
        </xdr:from>
        <xdr:to>
          <xdr:col>25</xdr:col>
          <xdr:colOff>1314450</xdr:colOff>
          <xdr:row>85</xdr:row>
          <xdr:rowOff>257175</xdr:rowOff>
        </xdr:to>
        <xdr:sp macro="" textlink="">
          <xdr:nvSpPr>
            <xdr:cNvPr id="4168" name="Button 72" hidden="1">
              <a:extLst>
                <a:ext uri="{63B3BB69-23CF-44E3-9099-C40C66FF867C}">
                  <a14:compatExt spid="_x0000_s416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86</xdr:row>
          <xdr:rowOff>57150</xdr:rowOff>
        </xdr:from>
        <xdr:to>
          <xdr:col>25</xdr:col>
          <xdr:colOff>1314450</xdr:colOff>
          <xdr:row>86</xdr:row>
          <xdr:rowOff>257175</xdr:rowOff>
        </xdr:to>
        <xdr:sp macro="" textlink="">
          <xdr:nvSpPr>
            <xdr:cNvPr id="4169" name="Button 73" hidden="1">
              <a:extLst>
                <a:ext uri="{63B3BB69-23CF-44E3-9099-C40C66FF867C}">
                  <a14:compatExt spid="_x0000_s416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87</xdr:row>
          <xdr:rowOff>57150</xdr:rowOff>
        </xdr:from>
        <xdr:to>
          <xdr:col>25</xdr:col>
          <xdr:colOff>1314450</xdr:colOff>
          <xdr:row>87</xdr:row>
          <xdr:rowOff>257175</xdr:rowOff>
        </xdr:to>
        <xdr:sp macro="" textlink="">
          <xdr:nvSpPr>
            <xdr:cNvPr id="4170" name="Button 74" hidden="1">
              <a:extLst>
                <a:ext uri="{63B3BB69-23CF-44E3-9099-C40C66FF867C}">
                  <a14:compatExt spid="_x0000_s417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88</xdr:row>
          <xdr:rowOff>57150</xdr:rowOff>
        </xdr:from>
        <xdr:to>
          <xdr:col>25</xdr:col>
          <xdr:colOff>1314450</xdr:colOff>
          <xdr:row>88</xdr:row>
          <xdr:rowOff>257175</xdr:rowOff>
        </xdr:to>
        <xdr:sp macro="" textlink="">
          <xdr:nvSpPr>
            <xdr:cNvPr id="4171" name="Button 75" hidden="1">
              <a:extLst>
                <a:ext uri="{63B3BB69-23CF-44E3-9099-C40C66FF867C}">
                  <a14:compatExt spid="_x0000_s417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89</xdr:row>
          <xdr:rowOff>57150</xdr:rowOff>
        </xdr:from>
        <xdr:to>
          <xdr:col>25</xdr:col>
          <xdr:colOff>1314450</xdr:colOff>
          <xdr:row>89</xdr:row>
          <xdr:rowOff>257175</xdr:rowOff>
        </xdr:to>
        <xdr:sp macro="" textlink="">
          <xdr:nvSpPr>
            <xdr:cNvPr id="4172" name="Button 76" hidden="1">
              <a:extLst>
                <a:ext uri="{63B3BB69-23CF-44E3-9099-C40C66FF867C}">
                  <a14:compatExt spid="_x0000_s417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90</xdr:row>
          <xdr:rowOff>57150</xdr:rowOff>
        </xdr:from>
        <xdr:to>
          <xdr:col>25</xdr:col>
          <xdr:colOff>1314450</xdr:colOff>
          <xdr:row>90</xdr:row>
          <xdr:rowOff>257175</xdr:rowOff>
        </xdr:to>
        <xdr:sp macro="" textlink="">
          <xdr:nvSpPr>
            <xdr:cNvPr id="4173" name="Button 77" hidden="1">
              <a:extLst>
                <a:ext uri="{63B3BB69-23CF-44E3-9099-C40C66FF867C}">
                  <a14:compatExt spid="_x0000_s417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91</xdr:row>
          <xdr:rowOff>57150</xdr:rowOff>
        </xdr:from>
        <xdr:to>
          <xdr:col>25</xdr:col>
          <xdr:colOff>1314450</xdr:colOff>
          <xdr:row>91</xdr:row>
          <xdr:rowOff>257175</xdr:rowOff>
        </xdr:to>
        <xdr:sp macro="" textlink="">
          <xdr:nvSpPr>
            <xdr:cNvPr id="4174" name="Button 78" hidden="1">
              <a:extLst>
                <a:ext uri="{63B3BB69-23CF-44E3-9099-C40C66FF867C}">
                  <a14:compatExt spid="_x0000_s417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92</xdr:row>
          <xdr:rowOff>57150</xdr:rowOff>
        </xdr:from>
        <xdr:to>
          <xdr:col>25</xdr:col>
          <xdr:colOff>1314450</xdr:colOff>
          <xdr:row>92</xdr:row>
          <xdr:rowOff>257175</xdr:rowOff>
        </xdr:to>
        <xdr:sp macro="" textlink="">
          <xdr:nvSpPr>
            <xdr:cNvPr id="4175" name="Button 79" hidden="1">
              <a:extLst>
                <a:ext uri="{63B3BB69-23CF-44E3-9099-C40C66FF867C}">
                  <a14:compatExt spid="_x0000_s417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93</xdr:row>
          <xdr:rowOff>57150</xdr:rowOff>
        </xdr:from>
        <xdr:to>
          <xdr:col>25</xdr:col>
          <xdr:colOff>1314450</xdr:colOff>
          <xdr:row>93</xdr:row>
          <xdr:rowOff>257175</xdr:rowOff>
        </xdr:to>
        <xdr:sp macro="" textlink="">
          <xdr:nvSpPr>
            <xdr:cNvPr id="4176" name="Button 80" hidden="1">
              <a:extLst>
                <a:ext uri="{63B3BB69-23CF-44E3-9099-C40C66FF867C}">
                  <a14:compatExt spid="_x0000_s417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94</xdr:row>
          <xdr:rowOff>57150</xdr:rowOff>
        </xdr:from>
        <xdr:to>
          <xdr:col>25</xdr:col>
          <xdr:colOff>1314450</xdr:colOff>
          <xdr:row>94</xdr:row>
          <xdr:rowOff>257175</xdr:rowOff>
        </xdr:to>
        <xdr:sp macro="" textlink="">
          <xdr:nvSpPr>
            <xdr:cNvPr id="4177" name="Button 81" hidden="1">
              <a:extLst>
                <a:ext uri="{63B3BB69-23CF-44E3-9099-C40C66FF867C}">
                  <a14:compatExt spid="_x0000_s417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95</xdr:row>
          <xdr:rowOff>57150</xdr:rowOff>
        </xdr:from>
        <xdr:to>
          <xdr:col>25</xdr:col>
          <xdr:colOff>1314450</xdr:colOff>
          <xdr:row>95</xdr:row>
          <xdr:rowOff>257175</xdr:rowOff>
        </xdr:to>
        <xdr:sp macro="" textlink="">
          <xdr:nvSpPr>
            <xdr:cNvPr id="4178" name="Button 82" hidden="1">
              <a:extLst>
                <a:ext uri="{63B3BB69-23CF-44E3-9099-C40C66FF867C}">
                  <a14:compatExt spid="_x0000_s417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96</xdr:row>
          <xdr:rowOff>57150</xdr:rowOff>
        </xdr:from>
        <xdr:to>
          <xdr:col>25</xdr:col>
          <xdr:colOff>1314450</xdr:colOff>
          <xdr:row>96</xdr:row>
          <xdr:rowOff>257175</xdr:rowOff>
        </xdr:to>
        <xdr:sp macro="" textlink="">
          <xdr:nvSpPr>
            <xdr:cNvPr id="4179" name="Button 83" hidden="1">
              <a:extLst>
                <a:ext uri="{63B3BB69-23CF-44E3-9099-C40C66FF867C}">
                  <a14:compatExt spid="_x0000_s417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97</xdr:row>
          <xdr:rowOff>57150</xdr:rowOff>
        </xdr:from>
        <xdr:to>
          <xdr:col>25</xdr:col>
          <xdr:colOff>1314450</xdr:colOff>
          <xdr:row>97</xdr:row>
          <xdr:rowOff>257175</xdr:rowOff>
        </xdr:to>
        <xdr:sp macro="" textlink="">
          <xdr:nvSpPr>
            <xdr:cNvPr id="4180" name="Button 84" hidden="1">
              <a:extLst>
                <a:ext uri="{63B3BB69-23CF-44E3-9099-C40C66FF867C}">
                  <a14:compatExt spid="_x0000_s418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98</xdr:row>
          <xdr:rowOff>57150</xdr:rowOff>
        </xdr:from>
        <xdr:to>
          <xdr:col>25</xdr:col>
          <xdr:colOff>1314450</xdr:colOff>
          <xdr:row>98</xdr:row>
          <xdr:rowOff>257175</xdr:rowOff>
        </xdr:to>
        <xdr:sp macro="" textlink="">
          <xdr:nvSpPr>
            <xdr:cNvPr id="4181" name="Button 85" hidden="1">
              <a:extLst>
                <a:ext uri="{63B3BB69-23CF-44E3-9099-C40C66FF867C}">
                  <a14:compatExt spid="_x0000_s418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99</xdr:row>
          <xdr:rowOff>57150</xdr:rowOff>
        </xdr:from>
        <xdr:to>
          <xdr:col>25</xdr:col>
          <xdr:colOff>1314450</xdr:colOff>
          <xdr:row>99</xdr:row>
          <xdr:rowOff>257175</xdr:rowOff>
        </xdr:to>
        <xdr:sp macro="" textlink="">
          <xdr:nvSpPr>
            <xdr:cNvPr id="4182" name="Button 86" hidden="1">
              <a:extLst>
                <a:ext uri="{63B3BB69-23CF-44E3-9099-C40C66FF867C}">
                  <a14:compatExt spid="_x0000_s418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100</xdr:row>
          <xdr:rowOff>57150</xdr:rowOff>
        </xdr:from>
        <xdr:to>
          <xdr:col>25</xdr:col>
          <xdr:colOff>1314450</xdr:colOff>
          <xdr:row>100</xdr:row>
          <xdr:rowOff>257175</xdr:rowOff>
        </xdr:to>
        <xdr:sp macro="" textlink="">
          <xdr:nvSpPr>
            <xdr:cNvPr id="4183" name="Button 87" hidden="1">
              <a:extLst>
                <a:ext uri="{63B3BB69-23CF-44E3-9099-C40C66FF867C}">
                  <a14:compatExt spid="_x0000_s418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101</xdr:row>
          <xdr:rowOff>57150</xdr:rowOff>
        </xdr:from>
        <xdr:to>
          <xdr:col>25</xdr:col>
          <xdr:colOff>1314450</xdr:colOff>
          <xdr:row>101</xdr:row>
          <xdr:rowOff>257175</xdr:rowOff>
        </xdr:to>
        <xdr:sp macro="" textlink="">
          <xdr:nvSpPr>
            <xdr:cNvPr id="4184" name="Button 88" hidden="1">
              <a:extLst>
                <a:ext uri="{63B3BB69-23CF-44E3-9099-C40C66FF867C}">
                  <a14:compatExt spid="_x0000_s418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102</xdr:row>
          <xdr:rowOff>57150</xdr:rowOff>
        </xdr:from>
        <xdr:to>
          <xdr:col>25</xdr:col>
          <xdr:colOff>1314450</xdr:colOff>
          <xdr:row>102</xdr:row>
          <xdr:rowOff>257175</xdr:rowOff>
        </xdr:to>
        <xdr:sp macro="" textlink="">
          <xdr:nvSpPr>
            <xdr:cNvPr id="4185" name="Button 89" hidden="1">
              <a:extLst>
                <a:ext uri="{63B3BB69-23CF-44E3-9099-C40C66FF867C}">
                  <a14:compatExt spid="_x0000_s418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103</xdr:row>
          <xdr:rowOff>57150</xdr:rowOff>
        </xdr:from>
        <xdr:to>
          <xdr:col>25</xdr:col>
          <xdr:colOff>1314450</xdr:colOff>
          <xdr:row>103</xdr:row>
          <xdr:rowOff>257175</xdr:rowOff>
        </xdr:to>
        <xdr:sp macro="" textlink="">
          <xdr:nvSpPr>
            <xdr:cNvPr id="4186" name="Button 90" hidden="1">
              <a:extLst>
                <a:ext uri="{63B3BB69-23CF-44E3-9099-C40C66FF867C}">
                  <a14:compatExt spid="_x0000_s418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104</xdr:row>
          <xdr:rowOff>57150</xdr:rowOff>
        </xdr:from>
        <xdr:to>
          <xdr:col>25</xdr:col>
          <xdr:colOff>1314450</xdr:colOff>
          <xdr:row>104</xdr:row>
          <xdr:rowOff>257175</xdr:rowOff>
        </xdr:to>
        <xdr:sp macro="" textlink="">
          <xdr:nvSpPr>
            <xdr:cNvPr id="4187" name="Button 91" hidden="1">
              <a:extLst>
                <a:ext uri="{63B3BB69-23CF-44E3-9099-C40C66FF867C}">
                  <a14:compatExt spid="_x0000_s418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105</xdr:row>
          <xdr:rowOff>57150</xdr:rowOff>
        </xdr:from>
        <xdr:to>
          <xdr:col>25</xdr:col>
          <xdr:colOff>1314450</xdr:colOff>
          <xdr:row>105</xdr:row>
          <xdr:rowOff>257175</xdr:rowOff>
        </xdr:to>
        <xdr:sp macro="" textlink="">
          <xdr:nvSpPr>
            <xdr:cNvPr id="4188" name="Button 92" hidden="1">
              <a:extLst>
                <a:ext uri="{63B3BB69-23CF-44E3-9099-C40C66FF867C}">
                  <a14:compatExt spid="_x0000_s418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106</xdr:row>
          <xdr:rowOff>57150</xdr:rowOff>
        </xdr:from>
        <xdr:to>
          <xdr:col>25</xdr:col>
          <xdr:colOff>1314450</xdr:colOff>
          <xdr:row>106</xdr:row>
          <xdr:rowOff>257175</xdr:rowOff>
        </xdr:to>
        <xdr:sp macro="" textlink="">
          <xdr:nvSpPr>
            <xdr:cNvPr id="4189" name="Button 93" hidden="1">
              <a:extLst>
                <a:ext uri="{63B3BB69-23CF-44E3-9099-C40C66FF867C}">
                  <a14:compatExt spid="_x0000_s418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107</xdr:row>
          <xdr:rowOff>57150</xdr:rowOff>
        </xdr:from>
        <xdr:to>
          <xdr:col>25</xdr:col>
          <xdr:colOff>1314450</xdr:colOff>
          <xdr:row>107</xdr:row>
          <xdr:rowOff>257175</xdr:rowOff>
        </xdr:to>
        <xdr:sp macro="" textlink="">
          <xdr:nvSpPr>
            <xdr:cNvPr id="4190" name="Button 94" hidden="1">
              <a:extLst>
                <a:ext uri="{63B3BB69-23CF-44E3-9099-C40C66FF867C}">
                  <a14:compatExt spid="_x0000_s419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108</xdr:row>
          <xdr:rowOff>57150</xdr:rowOff>
        </xdr:from>
        <xdr:to>
          <xdr:col>25</xdr:col>
          <xdr:colOff>1314450</xdr:colOff>
          <xdr:row>108</xdr:row>
          <xdr:rowOff>257175</xdr:rowOff>
        </xdr:to>
        <xdr:sp macro="" textlink="">
          <xdr:nvSpPr>
            <xdr:cNvPr id="4191" name="Button 95" hidden="1">
              <a:extLst>
                <a:ext uri="{63B3BB69-23CF-44E3-9099-C40C66FF867C}">
                  <a14:compatExt spid="_x0000_s419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109</xdr:row>
          <xdr:rowOff>57150</xdr:rowOff>
        </xdr:from>
        <xdr:to>
          <xdr:col>25</xdr:col>
          <xdr:colOff>1314450</xdr:colOff>
          <xdr:row>109</xdr:row>
          <xdr:rowOff>257175</xdr:rowOff>
        </xdr:to>
        <xdr:sp macro="" textlink="">
          <xdr:nvSpPr>
            <xdr:cNvPr id="4192" name="Button 96" hidden="1">
              <a:extLst>
                <a:ext uri="{63B3BB69-23CF-44E3-9099-C40C66FF867C}">
                  <a14:compatExt spid="_x0000_s419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110</xdr:row>
          <xdr:rowOff>57150</xdr:rowOff>
        </xdr:from>
        <xdr:to>
          <xdr:col>25</xdr:col>
          <xdr:colOff>1314450</xdr:colOff>
          <xdr:row>110</xdr:row>
          <xdr:rowOff>257175</xdr:rowOff>
        </xdr:to>
        <xdr:sp macro="" textlink="">
          <xdr:nvSpPr>
            <xdr:cNvPr id="4193" name="Button 97" hidden="1">
              <a:extLst>
                <a:ext uri="{63B3BB69-23CF-44E3-9099-C40C66FF867C}">
                  <a14:compatExt spid="_x0000_s419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111</xdr:row>
          <xdr:rowOff>57150</xdr:rowOff>
        </xdr:from>
        <xdr:to>
          <xdr:col>25</xdr:col>
          <xdr:colOff>1314450</xdr:colOff>
          <xdr:row>111</xdr:row>
          <xdr:rowOff>257175</xdr:rowOff>
        </xdr:to>
        <xdr:sp macro="" textlink="">
          <xdr:nvSpPr>
            <xdr:cNvPr id="4194" name="Button 98" hidden="1">
              <a:extLst>
                <a:ext uri="{63B3BB69-23CF-44E3-9099-C40C66FF867C}">
                  <a14:compatExt spid="_x0000_s419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112</xdr:row>
          <xdr:rowOff>57150</xdr:rowOff>
        </xdr:from>
        <xdr:to>
          <xdr:col>25</xdr:col>
          <xdr:colOff>1314450</xdr:colOff>
          <xdr:row>112</xdr:row>
          <xdr:rowOff>257175</xdr:rowOff>
        </xdr:to>
        <xdr:sp macro="" textlink="">
          <xdr:nvSpPr>
            <xdr:cNvPr id="4195" name="Button 99" hidden="1">
              <a:extLst>
                <a:ext uri="{63B3BB69-23CF-44E3-9099-C40C66FF867C}">
                  <a14:compatExt spid="_x0000_s419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113</xdr:row>
          <xdr:rowOff>57150</xdr:rowOff>
        </xdr:from>
        <xdr:to>
          <xdr:col>25</xdr:col>
          <xdr:colOff>1314450</xdr:colOff>
          <xdr:row>113</xdr:row>
          <xdr:rowOff>257175</xdr:rowOff>
        </xdr:to>
        <xdr:sp macro="" textlink="">
          <xdr:nvSpPr>
            <xdr:cNvPr id="4196" name="Button 100" hidden="1">
              <a:extLst>
                <a:ext uri="{63B3BB69-23CF-44E3-9099-C40C66FF867C}">
                  <a14:compatExt spid="_x0000_s419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114</xdr:row>
          <xdr:rowOff>57150</xdr:rowOff>
        </xdr:from>
        <xdr:to>
          <xdr:col>25</xdr:col>
          <xdr:colOff>1314450</xdr:colOff>
          <xdr:row>114</xdr:row>
          <xdr:rowOff>257175</xdr:rowOff>
        </xdr:to>
        <xdr:sp macro="" textlink="">
          <xdr:nvSpPr>
            <xdr:cNvPr id="4197" name="Button 101" hidden="1">
              <a:extLst>
                <a:ext uri="{63B3BB69-23CF-44E3-9099-C40C66FF867C}">
                  <a14:compatExt spid="_x0000_s419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115</xdr:row>
          <xdr:rowOff>57150</xdr:rowOff>
        </xdr:from>
        <xdr:to>
          <xdr:col>25</xdr:col>
          <xdr:colOff>1314450</xdr:colOff>
          <xdr:row>115</xdr:row>
          <xdr:rowOff>257175</xdr:rowOff>
        </xdr:to>
        <xdr:sp macro="" textlink="">
          <xdr:nvSpPr>
            <xdr:cNvPr id="4198" name="Button 102" hidden="1">
              <a:extLst>
                <a:ext uri="{63B3BB69-23CF-44E3-9099-C40C66FF867C}">
                  <a14:compatExt spid="_x0000_s419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116</xdr:row>
          <xdr:rowOff>57150</xdr:rowOff>
        </xdr:from>
        <xdr:to>
          <xdr:col>25</xdr:col>
          <xdr:colOff>1314450</xdr:colOff>
          <xdr:row>116</xdr:row>
          <xdr:rowOff>257175</xdr:rowOff>
        </xdr:to>
        <xdr:sp macro="" textlink="">
          <xdr:nvSpPr>
            <xdr:cNvPr id="4199" name="Button 103" hidden="1">
              <a:extLst>
                <a:ext uri="{63B3BB69-23CF-44E3-9099-C40C66FF867C}">
                  <a14:compatExt spid="_x0000_s419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117</xdr:row>
          <xdr:rowOff>57150</xdr:rowOff>
        </xdr:from>
        <xdr:to>
          <xdr:col>25</xdr:col>
          <xdr:colOff>1314450</xdr:colOff>
          <xdr:row>117</xdr:row>
          <xdr:rowOff>257175</xdr:rowOff>
        </xdr:to>
        <xdr:sp macro="" textlink="">
          <xdr:nvSpPr>
            <xdr:cNvPr id="4200" name="Button 104" hidden="1">
              <a:extLst>
                <a:ext uri="{63B3BB69-23CF-44E3-9099-C40C66FF867C}">
                  <a14:compatExt spid="_x0000_s42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118</xdr:row>
          <xdr:rowOff>57150</xdr:rowOff>
        </xdr:from>
        <xdr:to>
          <xdr:col>25</xdr:col>
          <xdr:colOff>1314450</xdr:colOff>
          <xdr:row>118</xdr:row>
          <xdr:rowOff>257175</xdr:rowOff>
        </xdr:to>
        <xdr:sp macro="" textlink="">
          <xdr:nvSpPr>
            <xdr:cNvPr id="4201" name="Button 105" hidden="1">
              <a:extLst>
                <a:ext uri="{63B3BB69-23CF-44E3-9099-C40C66FF867C}">
                  <a14:compatExt spid="_x0000_s420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119</xdr:row>
          <xdr:rowOff>57150</xdr:rowOff>
        </xdr:from>
        <xdr:to>
          <xdr:col>25</xdr:col>
          <xdr:colOff>1314450</xdr:colOff>
          <xdr:row>119</xdr:row>
          <xdr:rowOff>257175</xdr:rowOff>
        </xdr:to>
        <xdr:sp macro="" textlink="">
          <xdr:nvSpPr>
            <xdr:cNvPr id="4202" name="Button 106" hidden="1">
              <a:extLst>
                <a:ext uri="{63B3BB69-23CF-44E3-9099-C40C66FF867C}">
                  <a14:compatExt spid="_x0000_s420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120</xdr:row>
          <xdr:rowOff>57150</xdr:rowOff>
        </xdr:from>
        <xdr:to>
          <xdr:col>25</xdr:col>
          <xdr:colOff>1314450</xdr:colOff>
          <xdr:row>120</xdr:row>
          <xdr:rowOff>257175</xdr:rowOff>
        </xdr:to>
        <xdr:sp macro="" textlink="">
          <xdr:nvSpPr>
            <xdr:cNvPr id="4203" name="Button 107" hidden="1">
              <a:extLst>
                <a:ext uri="{63B3BB69-23CF-44E3-9099-C40C66FF867C}">
                  <a14:compatExt spid="_x0000_s420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121</xdr:row>
          <xdr:rowOff>57150</xdr:rowOff>
        </xdr:from>
        <xdr:to>
          <xdr:col>25</xdr:col>
          <xdr:colOff>1314450</xdr:colOff>
          <xdr:row>121</xdr:row>
          <xdr:rowOff>257175</xdr:rowOff>
        </xdr:to>
        <xdr:sp macro="" textlink="">
          <xdr:nvSpPr>
            <xdr:cNvPr id="4204" name="Button 108" hidden="1">
              <a:extLst>
                <a:ext uri="{63B3BB69-23CF-44E3-9099-C40C66FF867C}">
                  <a14:compatExt spid="_x0000_s420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122</xdr:row>
          <xdr:rowOff>57150</xdr:rowOff>
        </xdr:from>
        <xdr:to>
          <xdr:col>25</xdr:col>
          <xdr:colOff>1314450</xdr:colOff>
          <xdr:row>122</xdr:row>
          <xdr:rowOff>257175</xdr:rowOff>
        </xdr:to>
        <xdr:sp macro="" textlink="">
          <xdr:nvSpPr>
            <xdr:cNvPr id="4205" name="Button 109" hidden="1">
              <a:extLst>
                <a:ext uri="{63B3BB69-23CF-44E3-9099-C40C66FF867C}">
                  <a14:compatExt spid="_x0000_s420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123</xdr:row>
          <xdr:rowOff>57150</xdr:rowOff>
        </xdr:from>
        <xdr:to>
          <xdr:col>25</xdr:col>
          <xdr:colOff>1314450</xdr:colOff>
          <xdr:row>123</xdr:row>
          <xdr:rowOff>257175</xdr:rowOff>
        </xdr:to>
        <xdr:sp macro="" textlink="">
          <xdr:nvSpPr>
            <xdr:cNvPr id="4206" name="Button 110" hidden="1">
              <a:extLst>
                <a:ext uri="{63B3BB69-23CF-44E3-9099-C40C66FF867C}">
                  <a14:compatExt spid="_x0000_s420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124</xdr:row>
          <xdr:rowOff>57150</xdr:rowOff>
        </xdr:from>
        <xdr:to>
          <xdr:col>25</xdr:col>
          <xdr:colOff>1314450</xdr:colOff>
          <xdr:row>124</xdr:row>
          <xdr:rowOff>257175</xdr:rowOff>
        </xdr:to>
        <xdr:sp macro="" textlink="">
          <xdr:nvSpPr>
            <xdr:cNvPr id="4207" name="Button 111" hidden="1">
              <a:extLst>
                <a:ext uri="{63B3BB69-23CF-44E3-9099-C40C66FF867C}">
                  <a14:compatExt spid="_x0000_s420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125</xdr:row>
          <xdr:rowOff>57150</xdr:rowOff>
        </xdr:from>
        <xdr:to>
          <xdr:col>25</xdr:col>
          <xdr:colOff>1314450</xdr:colOff>
          <xdr:row>125</xdr:row>
          <xdr:rowOff>257175</xdr:rowOff>
        </xdr:to>
        <xdr:sp macro="" textlink="">
          <xdr:nvSpPr>
            <xdr:cNvPr id="4208" name="Button 112" hidden="1">
              <a:extLst>
                <a:ext uri="{63B3BB69-23CF-44E3-9099-C40C66FF867C}">
                  <a14:compatExt spid="_x0000_s420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126</xdr:row>
          <xdr:rowOff>57150</xdr:rowOff>
        </xdr:from>
        <xdr:to>
          <xdr:col>25</xdr:col>
          <xdr:colOff>1314450</xdr:colOff>
          <xdr:row>126</xdr:row>
          <xdr:rowOff>257175</xdr:rowOff>
        </xdr:to>
        <xdr:sp macro="" textlink="">
          <xdr:nvSpPr>
            <xdr:cNvPr id="4209" name="Button 113" hidden="1">
              <a:extLst>
                <a:ext uri="{63B3BB69-23CF-44E3-9099-C40C66FF867C}">
                  <a14:compatExt spid="_x0000_s420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127</xdr:row>
          <xdr:rowOff>57150</xdr:rowOff>
        </xdr:from>
        <xdr:to>
          <xdr:col>25</xdr:col>
          <xdr:colOff>1314450</xdr:colOff>
          <xdr:row>127</xdr:row>
          <xdr:rowOff>257175</xdr:rowOff>
        </xdr:to>
        <xdr:sp macro="" textlink="">
          <xdr:nvSpPr>
            <xdr:cNvPr id="4210" name="Button 114" hidden="1">
              <a:extLst>
                <a:ext uri="{63B3BB69-23CF-44E3-9099-C40C66FF867C}">
                  <a14:compatExt spid="_x0000_s421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128</xdr:row>
          <xdr:rowOff>57150</xdr:rowOff>
        </xdr:from>
        <xdr:to>
          <xdr:col>25</xdr:col>
          <xdr:colOff>1314450</xdr:colOff>
          <xdr:row>128</xdr:row>
          <xdr:rowOff>257175</xdr:rowOff>
        </xdr:to>
        <xdr:sp macro="" textlink="">
          <xdr:nvSpPr>
            <xdr:cNvPr id="4211" name="Button 115" hidden="1">
              <a:extLst>
                <a:ext uri="{63B3BB69-23CF-44E3-9099-C40C66FF867C}">
                  <a14:compatExt spid="_x0000_s421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129</xdr:row>
          <xdr:rowOff>57150</xdr:rowOff>
        </xdr:from>
        <xdr:to>
          <xdr:col>25</xdr:col>
          <xdr:colOff>1314450</xdr:colOff>
          <xdr:row>129</xdr:row>
          <xdr:rowOff>257175</xdr:rowOff>
        </xdr:to>
        <xdr:sp macro="" textlink="">
          <xdr:nvSpPr>
            <xdr:cNvPr id="4212" name="Button 116" hidden="1">
              <a:extLst>
                <a:ext uri="{63B3BB69-23CF-44E3-9099-C40C66FF867C}">
                  <a14:compatExt spid="_x0000_s421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130</xdr:row>
          <xdr:rowOff>57150</xdr:rowOff>
        </xdr:from>
        <xdr:to>
          <xdr:col>25</xdr:col>
          <xdr:colOff>1314450</xdr:colOff>
          <xdr:row>130</xdr:row>
          <xdr:rowOff>257175</xdr:rowOff>
        </xdr:to>
        <xdr:sp macro="" textlink="">
          <xdr:nvSpPr>
            <xdr:cNvPr id="4213" name="Button 117" hidden="1">
              <a:extLst>
                <a:ext uri="{63B3BB69-23CF-44E3-9099-C40C66FF867C}">
                  <a14:compatExt spid="_x0000_s421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131</xdr:row>
          <xdr:rowOff>57150</xdr:rowOff>
        </xdr:from>
        <xdr:to>
          <xdr:col>25</xdr:col>
          <xdr:colOff>1314450</xdr:colOff>
          <xdr:row>131</xdr:row>
          <xdr:rowOff>257175</xdr:rowOff>
        </xdr:to>
        <xdr:sp macro="" textlink="">
          <xdr:nvSpPr>
            <xdr:cNvPr id="4214" name="Button 118" hidden="1">
              <a:extLst>
                <a:ext uri="{63B3BB69-23CF-44E3-9099-C40C66FF867C}">
                  <a14:compatExt spid="_x0000_s421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xmlns="" id="{00000000-0008-0000-0C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xmlns="" id="{00000000-0008-0000-0C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xmlns="" id="{00000000-0008-0000-0C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xmlns="" id="{00000000-0008-0000-0C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xmlns="" id="{00000000-0008-0000-0D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xmlns="" id="{00000000-0008-0000-0D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xmlns=""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xmlns="" id="{00000000-0008-0000-0D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xmlns="" id="{00000000-0008-0000-0E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xmlns="" id="{00000000-0008-0000-0E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xmlns="" id="{00000000-0008-0000-0E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xmlns="" id="{00000000-0008-0000-0E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xmlns="" id="{00000000-0008-0000-0F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xmlns="" id="{00000000-0008-0000-0F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xmlns="" id="{00000000-0008-0000-0F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xmlns="" id="{00000000-0008-0000-0F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xmlns="" id="{00000000-0008-0000-10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xmlns="" id="{00000000-0008-0000-10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xmlns="" id="{00000000-0008-0000-1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0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xmlns="" id="{00000000-0008-0000-11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xmlns="" id="{00000000-0008-0000-11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xmlns="" id="{00000000-0008-0000-11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xmlns="" id="{00000000-0008-0000-11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xmlns="" id="{00000000-0008-0000-12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xmlns="" id="{00000000-0008-0000-12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xmlns="" id="{00000000-0008-0000-12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2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xmlns="" id="{00000000-0008-0000-13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xmlns="" id="{00000000-0008-0000-13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xmlns="" id="{00000000-0008-0000-13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xmlns="" id="{00000000-0008-0000-13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xmlns=""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xmlns=""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114299</xdr:rowOff>
    </xdr:from>
    <xdr:to>
      <xdr:col>4</xdr:col>
      <xdr:colOff>2762250</xdr:colOff>
      <xdr:row>3</xdr:row>
      <xdr:rowOff>352424</xdr:rowOff>
    </xdr:to>
    <xdr:sp macro="[0]!PickInputFile" textlink="">
      <xdr:nvSpPr>
        <xdr:cNvPr id="4" name="Rounded Rectangle 3">
          <a:extLst>
            <a:ext uri="{FF2B5EF4-FFF2-40B4-BE49-F238E27FC236}">
              <a16:creationId xmlns:a16="http://schemas.microsoft.com/office/drawing/2014/main" xmlns="" id="{00000000-0008-0000-0100-000004000000}"/>
            </a:ext>
          </a:extLst>
        </xdr:cNvPr>
        <xdr:cNvSpPr/>
      </xdr:nvSpPr>
      <xdr:spPr>
        <a:xfrm>
          <a:off x="1990725" y="114299"/>
          <a:ext cx="962025" cy="238125"/>
        </a:xfrm>
        <a:prstGeom prst="roundRect">
          <a:avLst/>
        </a:prstGeom>
        <a:solidFill>
          <a:schemeClr val="accent1"/>
        </a:solidFill>
        <a:effectLst>
          <a:outerShdw sx="1000" sy="1000" algn="ctr" rotWithShape="0">
            <a:srgbClr val="000000"/>
          </a:outerShdw>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xmlns="" id="{00000000-0008-0000-14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xmlns="" id="{00000000-0008-0000-14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xmlns="" id="{00000000-0008-0000-14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xmlns="" id="{00000000-0008-0000-14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xmlns="" id="{00000000-0008-0000-15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xmlns="" id="{00000000-0008-0000-15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xmlns="" id="{00000000-0008-0000-15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xmlns="" id="{00000000-0008-0000-15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xmlns="" id="{00000000-0008-0000-16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xmlns="" id="{00000000-0008-0000-16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xmlns="" id="{00000000-0008-0000-16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xmlns="" id="{00000000-0008-0000-16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xmlns="" id="{00000000-0008-0000-17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xmlns="" id="{00000000-0008-0000-17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xmlns="" id="{00000000-0008-0000-17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7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xmlns="" id="{00000000-0008-0000-18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xmlns="" id="{00000000-0008-0000-18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xmlns="" id="{00000000-0008-0000-18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xmlns="" id="{00000000-0008-0000-18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xmlns="" id="{00000000-0008-0000-19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xmlns="" id="{00000000-0008-0000-19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xmlns="" id="{00000000-0008-0000-19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9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xmlns="" id="{00000000-0008-0000-1A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xmlns="" id="{00000000-0008-0000-1A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xmlns="" id="{00000000-0008-0000-1A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xmlns="" id="{00000000-0008-0000-1A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xmlns="" id="{00000000-0008-0000-1B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xmlns="" id="{00000000-0008-0000-1B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xmlns="" id="{00000000-0008-0000-1B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xmlns="" id="{00000000-0008-0000-1B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xmlns="" id="{00000000-0008-0000-1C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xmlns="" id="{00000000-0008-0000-1C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xmlns="" id="{00000000-0008-0000-1C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xmlns="" id="{00000000-0008-0000-1C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xmlns="" id="{00000000-0008-0000-1D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xmlns="" id="{00000000-0008-0000-1D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xmlns="" id="{00000000-0008-0000-1D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xmlns="" id="{00000000-0008-0000-1D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xmlns=""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xmlns=""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xmlns="" id="{00000000-0008-0000-1E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xmlns="" id="{00000000-0008-0000-1E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xmlns="" id="{00000000-0008-0000-1E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E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xmlns="" id="{00000000-0008-0000-1F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xmlns="" id="{00000000-0008-0000-1F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xmlns="" id="{00000000-0008-0000-1F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xmlns="" id="{00000000-0008-0000-1F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xmlns="" id="{00000000-0008-0000-20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xmlns="" id="{00000000-0008-0000-20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xmlns="" id="{00000000-0008-0000-20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xmlns="" id="{00000000-0008-0000-20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xmlns="" id="{00000000-0008-0000-21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xmlns="" id="{00000000-0008-0000-21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xmlns="" id="{00000000-0008-0000-21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xmlns="" id="{00000000-0008-0000-21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xmlns="" id="{00000000-0008-0000-22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xmlns="" id="{00000000-0008-0000-22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xmlns="" id="{00000000-0008-0000-22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xmlns="" id="{00000000-0008-0000-22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xmlns="" id="{00000000-0008-0000-24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xmlns="" id="{00000000-0008-0000-24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xmlns="" id="{00000000-0008-0000-24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xmlns="" id="{00000000-0008-0000-24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xmlns="" id="{00000000-0008-0000-25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xmlns="" id="{00000000-0008-0000-25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xmlns="" id="{00000000-0008-0000-25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xmlns="" id="{00000000-0008-0000-25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xmlns=""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xmlns="" id="{00000000-0008-0000-05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xmlns="" id="{00000000-0008-0000-05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textlink="">
      <xdr:nvSpPr>
        <xdr:cNvPr id="5" name="Rounded Rectangle 4">
          <a:extLst>
            <a:ext uri="{FF2B5EF4-FFF2-40B4-BE49-F238E27FC236}">
              <a16:creationId xmlns:a16="http://schemas.microsoft.com/office/drawing/2014/main" xmlns="" id="{00000000-0008-0000-05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textlink="">
      <xdr:nvSpPr>
        <xdr:cNvPr id="6" name="Rounded Rectangle 5">
          <a:extLst>
            <a:ext uri="{FF2B5EF4-FFF2-40B4-BE49-F238E27FC236}">
              <a16:creationId xmlns:a16="http://schemas.microsoft.com/office/drawing/2014/main" xmlns="" id="{00000000-0008-0000-05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textlink="">
      <xdr:nvSpPr>
        <xdr:cNvPr id="7" name="Rounded Rectangle 6">
          <a:extLst>
            <a:ext uri="{FF2B5EF4-FFF2-40B4-BE49-F238E27FC236}">
              <a16:creationId xmlns:a16="http://schemas.microsoft.com/office/drawing/2014/main" xmlns="" id="{00000000-0008-0000-05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textlink="">
      <xdr:nvSpPr>
        <xdr:cNvPr id="8" name="Rounded Rectangle 7">
          <a:extLst>
            <a:ext uri="{FF2B5EF4-FFF2-40B4-BE49-F238E27FC236}">
              <a16:creationId xmlns:a16="http://schemas.microsoft.com/office/drawing/2014/main" xmlns="" id="{00000000-0008-0000-05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xmlns="" id="{00000000-0008-0000-06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xmlns="" id="{00000000-0008-0000-06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xmlns="" id="{00000000-0008-0000-06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xmlns="" id="{00000000-0008-0000-06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57150</xdr:colOff>
          <xdr:row>14</xdr:row>
          <xdr:rowOff>57150</xdr:rowOff>
        </xdr:from>
        <xdr:to>
          <xdr:col>25</xdr:col>
          <xdr:colOff>1123950</xdr:colOff>
          <xdr:row>14</xdr:row>
          <xdr:rowOff>257175</xdr:rowOff>
        </xdr:to>
        <xdr:sp macro="" textlink="">
          <xdr:nvSpPr>
            <xdr:cNvPr id="3073" name="Button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15</xdr:row>
          <xdr:rowOff>57150</xdr:rowOff>
        </xdr:from>
        <xdr:to>
          <xdr:col>25</xdr:col>
          <xdr:colOff>1123950</xdr:colOff>
          <xdr:row>15</xdr:row>
          <xdr:rowOff>257175</xdr:rowOff>
        </xdr:to>
        <xdr:sp macro="" textlink="">
          <xdr:nvSpPr>
            <xdr:cNvPr id="3074" name="Button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16</xdr:row>
          <xdr:rowOff>57150</xdr:rowOff>
        </xdr:from>
        <xdr:to>
          <xdr:col>25</xdr:col>
          <xdr:colOff>1123950</xdr:colOff>
          <xdr:row>16</xdr:row>
          <xdr:rowOff>257175</xdr:rowOff>
        </xdr:to>
        <xdr:sp macro="" textlink="">
          <xdr:nvSpPr>
            <xdr:cNvPr id="3075" name="Button 3" hidden="1">
              <a:extLst>
                <a:ext uri="{63B3BB69-23CF-44E3-9099-C40C66FF867C}">
                  <a14:compatExt spid="_x0000_s307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17</xdr:row>
          <xdr:rowOff>57150</xdr:rowOff>
        </xdr:from>
        <xdr:to>
          <xdr:col>25</xdr:col>
          <xdr:colOff>1123950</xdr:colOff>
          <xdr:row>17</xdr:row>
          <xdr:rowOff>257175</xdr:rowOff>
        </xdr:to>
        <xdr:sp macro="" textlink="">
          <xdr:nvSpPr>
            <xdr:cNvPr id="3076" name="Button 4" hidden="1">
              <a:extLst>
                <a:ext uri="{63B3BB69-23CF-44E3-9099-C40C66FF867C}">
                  <a14:compatExt spid="_x0000_s307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18</xdr:row>
          <xdr:rowOff>57150</xdr:rowOff>
        </xdr:from>
        <xdr:to>
          <xdr:col>25</xdr:col>
          <xdr:colOff>1123950</xdr:colOff>
          <xdr:row>18</xdr:row>
          <xdr:rowOff>257175</xdr:rowOff>
        </xdr:to>
        <xdr:sp macro="" textlink="">
          <xdr:nvSpPr>
            <xdr:cNvPr id="3077" name="Button 5" hidden="1">
              <a:extLst>
                <a:ext uri="{63B3BB69-23CF-44E3-9099-C40C66FF867C}">
                  <a14:compatExt spid="_x0000_s307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19</xdr:row>
          <xdr:rowOff>57150</xdr:rowOff>
        </xdr:from>
        <xdr:to>
          <xdr:col>25</xdr:col>
          <xdr:colOff>1123950</xdr:colOff>
          <xdr:row>19</xdr:row>
          <xdr:rowOff>257175</xdr:rowOff>
        </xdr:to>
        <xdr:sp macro="" textlink="">
          <xdr:nvSpPr>
            <xdr:cNvPr id="3078" name="Button 6" hidden="1">
              <a:extLst>
                <a:ext uri="{63B3BB69-23CF-44E3-9099-C40C66FF867C}">
                  <a14:compatExt spid="_x0000_s307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20</xdr:row>
          <xdr:rowOff>57150</xdr:rowOff>
        </xdr:from>
        <xdr:to>
          <xdr:col>25</xdr:col>
          <xdr:colOff>1123950</xdr:colOff>
          <xdr:row>20</xdr:row>
          <xdr:rowOff>257175</xdr:rowOff>
        </xdr:to>
        <xdr:sp macro="" textlink="">
          <xdr:nvSpPr>
            <xdr:cNvPr id="3079" name="Button 7" hidden="1">
              <a:extLst>
                <a:ext uri="{63B3BB69-23CF-44E3-9099-C40C66FF867C}">
                  <a14:compatExt spid="_x0000_s307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21</xdr:row>
          <xdr:rowOff>57150</xdr:rowOff>
        </xdr:from>
        <xdr:to>
          <xdr:col>25</xdr:col>
          <xdr:colOff>1123950</xdr:colOff>
          <xdr:row>21</xdr:row>
          <xdr:rowOff>257175</xdr:rowOff>
        </xdr:to>
        <xdr:sp macro="" textlink="">
          <xdr:nvSpPr>
            <xdr:cNvPr id="3080" name="Button 8" hidden="1">
              <a:extLst>
                <a:ext uri="{63B3BB69-23CF-44E3-9099-C40C66FF867C}">
                  <a14:compatExt spid="_x0000_s308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22</xdr:row>
          <xdr:rowOff>57150</xdr:rowOff>
        </xdr:from>
        <xdr:to>
          <xdr:col>25</xdr:col>
          <xdr:colOff>1123950</xdr:colOff>
          <xdr:row>22</xdr:row>
          <xdr:rowOff>257175</xdr:rowOff>
        </xdr:to>
        <xdr:sp macro="" textlink="">
          <xdr:nvSpPr>
            <xdr:cNvPr id="3081" name="Button 9" hidden="1">
              <a:extLst>
                <a:ext uri="{63B3BB69-23CF-44E3-9099-C40C66FF867C}">
                  <a14:compatExt spid="_x0000_s308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23</xdr:row>
          <xdr:rowOff>57150</xdr:rowOff>
        </xdr:from>
        <xdr:to>
          <xdr:col>25</xdr:col>
          <xdr:colOff>1123950</xdr:colOff>
          <xdr:row>23</xdr:row>
          <xdr:rowOff>257175</xdr:rowOff>
        </xdr:to>
        <xdr:sp macro="" textlink="">
          <xdr:nvSpPr>
            <xdr:cNvPr id="3082" name="Button 10" hidden="1">
              <a:extLst>
                <a:ext uri="{63B3BB69-23CF-44E3-9099-C40C66FF867C}">
                  <a14:compatExt spid="_x0000_s308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24</xdr:row>
          <xdr:rowOff>57150</xdr:rowOff>
        </xdr:from>
        <xdr:to>
          <xdr:col>25</xdr:col>
          <xdr:colOff>1123950</xdr:colOff>
          <xdr:row>24</xdr:row>
          <xdr:rowOff>257175</xdr:rowOff>
        </xdr:to>
        <xdr:sp macro="" textlink="">
          <xdr:nvSpPr>
            <xdr:cNvPr id="3083" name="Button 11" hidden="1">
              <a:extLst>
                <a:ext uri="{63B3BB69-23CF-44E3-9099-C40C66FF867C}">
                  <a14:compatExt spid="_x0000_s308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25</xdr:row>
          <xdr:rowOff>57150</xdr:rowOff>
        </xdr:from>
        <xdr:to>
          <xdr:col>25</xdr:col>
          <xdr:colOff>1123950</xdr:colOff>
          <xdr:row>25</xdr:row>
          <xdr:rowOff>257175</xdr:rowOff>
        </xdr:to>
        <xdr:sp macro="" textlink="">
          <xdr:nvSpPr>
            <xdr:cNvPr id="3084" name="Button 12" hidden="1">
              <a:extLst>
                <a:ext uri="{63B3BB69-23CF-44E3-9099-C40C66FF867C}">
                  <a14:compatExt spid="_x0000_s308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26</xdr:row>
          <xdr:rowOff>57150</xdr:rowOff>
        </xdr:from>
        <xdr:to>
          <xdr:col>25</xdr:col>
          <xdr:colOff>1123950</xdr:colOff>
          <xdr:row>26</xdr:row>
          <xdr:rowOff>257175</xdr:rowOff>
        </xdr:to>
        <xdr:sp macro="" textlink="">
          <xdr:nvSpPr>
            <xdr:cNvPr id="3085" name="Button 13" hidden="1">
              <a:extLst>
                <a:ext uri="{63B3BB69-23CF-44E3-9099-C40C66FF867C}">
                  <a14:compatExt spid="_x0000_s308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27</xdr:row>
          <xdr:rowOff>57150</xdr:rowOff>
        </xdr:from>
        <xdr:to>
          <xdr:col>25</xdr:col>
          <xdr:colOff>1123950</xdr:colOff>
          <xdr:row>27</xdr:row>
          <xdr:rowOff>257175</xdr:rowOff>
        </xdr:to>
        <xdr:sp macro="" textlink="">
          <xdr:nvSpPr>
            <xdr:cNvPr id="3086" name="Button 14" hidden="1">
              <a:extLst>
                <a:ext uri="{63B3BB69-23CF-44E3-9099-C40C66FF867C}">
                  <a14:compatExt spid="_x0000_s308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28</xdr:row>
          <xdr:rowOff>57150</xdr:rowOff>
        </xdr:from>
        <xdr:to>
          <xdr:col>25</xdr:col>
          <xdr:colOff>1123950</xdr:colOff>
          <xdr:row>28</xdr:row>
          <xdr:rowOff>257175</xdr:rowOff>
        </xdr:to>
        <xdr:sp macro="" textlink="">
          <xdr:nvSpPr>
            <xdr:cNvPr id="3087" name="Button 15" hidden="1">
              <a:extLst>
                <a:ext uri="{63B3BB69-23CF-44E3-9099-C40C66FF867C}">
                  <a14:compatExt spid="_x0000_s308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29</xdr:row>
          <xdr:rowOff>57150</xdr:rowOff>
        </xdr:from>
        <xdr:to>
          <xdr:col>25</xdr:col>
          <xdr:colOff>1123950</xdr:colOff>
          <xdr:row>29</xdr:row>
          <xdr:rowOff>257175</xdr:rowOff>
        </xdr:to>
        <xdr:sp macro="" textlink="">
          <xdr:nvSpPr>
            <xdr:cNvPr id="3088" name="Button 16" hidden="1">
              <a:extLst>
                <a:ext uri="{63B3BB69-23CF-44E3-9099-C40C66FF867C}">
                  <a14:compatExt spid="_x0000_s308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30</xdr:row>
          <xdr:rowOff>57150</xdr:rowOff>
        </xdr:from>
        <xdr:to>
          <xdr:col>25</xdr:col>
          <xdr:colOff>1123950</xdr:colOff>
          <xdr:row>30</xdr:row>
          <xdr:rowOff>257175</xdr:rowOff>
        </xdr:to>
        <xdr:sp macro="" textlink="">
          <xdr:nvSpPr>
            <xdr:cNvPr id="3089" name="Button 17" hidden="1">
              <a:extLst>
                <a:ext uri="{63B3BB69-23CF-44E3-9099-C40C66FF867C}">
                  <a14:compatExt spid="_x0000_s308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31</xdr:row>
          <xdr:rowOff>57150</xdr:rowOff>
        </xdr:from>
        <xdr:to>
          <xdr:col>25</xdr:col>
          <xdr:colOff>1123950</xdr:colOff>
          <xdr:row>31</xdr:row>
          <xdr:rowOff>257175</xdr:rowOff>
        </xdr:to>
        <xdr:sp macro="" textlink="">
          <xdr:nvSpPr>
            <xdr:cNvPr id="3090" name="Button 18" hidden="1">
              <a:extLst>
                <a:ext uri="{63B3BB69-23CF-44E3-9099-C40C66FF867C}">
                  <a14:compatExt spid="_x0000_s309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32</xdr:row>
          <xdr:rowOff>57150</xdr:rowOff>
        </xdr:from>
        <xdr:to>
          <xdr:col>25</xdr:col>
          <xdr:colOff>1123950</xdr:colOff>
          <xdr:row>32</xdr:row>
          <xdr:rowOff>257175</xdr:rowOff>
        </xdr:to>
        <xdr:sp macro="" textlink="">
          <xdr:nvSpPr>
            <xdr:cNvPr id="3091" name="Button 19" hidden="1">
              <a:extLst>
                <a:ext uri="{63B3BB69-23CF-44E3-9099-C40C66FF867C}">
                  <a14:compatExt spid="_x0000_s309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33</xdr:row>
          <xdr:rowOff>57150</xdr:rowOff>
        </xdr:from>
        <xdr:to>
          <xdr:col>25</xdr:col>
          <xdr:colOff>1123950</xdr:colOff>
          <xdr:row>33</xdr:row>
          <xdr:rowOff>257175</xdr:rowOff>
        </xdr:to>
        <xdr:sp macro="" textlink="">
          <xdr:nvSpPr>
            <xdr:cNvPr id="3092" name="Button 20" hidden="1">
              <a:extLst>
                <a:ext uri="{63B3BB69-23CF-44E3-9099-C40C66FF867C}">
                  <a14:compatExt spid="_x0000_s309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34</xdr:row>
          <xdr:rowOff>57150</xdr:rowOff>
        </xdr:from>
        <xdr:to>
          <xdr:col>25</xdr:col>
          <xdr:colOff>1123950</xdr:colOff>
          <xdr:row>34</xdr:row>
          <xdr:rowOff>257175</xdr:rowOff>
        </xdr:to>
        <xdr:sp macro="" textlink="">
          <xdr:nvSpPr>
            <xdr:cNvPr id="3093" name="Button 21" hidden="1">
              <a:extLst>
                <a:ext uri="{63B3BB69-23CF-44E3-9099-C40C66FF867C}">
                  <a14:compatExt spid="_x0000_s309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35</xdr:row>
          <xdr:rowOff>57150</xdr:rowOff>
        </xdr:from>
        <xdr:to>
          <xdr:col>25</xdr:col>
          <xdr:colOff>1123950</xdr:colOff>
          <xdr:row>35</xdr:row>
          <xdr:rowOff>257175</xdr:rowOff>
        </xdr:to>
        <xdr:sp macro="" textlink="">
          <xdr:nvSpPr>
            <xdr:cNvPr id="3094" name="Button 22" hidden="1">
              <a:extLst>
                <a:ext uri="{63B3BB69-23CF-44E3-9099-C40C66FF867C}">
                  <a14:compatExt spid="_x0000_s309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36</xdr:row>
          <xdr:rowOff>57150</xdr:rowOff>
        </xdr:from>
        <xdr:to>
          <xdr:col>25</xdr:col>
          <xdr:colOff>1123950</xdr:colOff>
          <xdr:row>36</xdr:row>
          <xdr:rowOff>257175</xdr:rowOff>
        </xdr:to>
        <xdr:sp macro="" textlink="">
          <xdr:nvSpPr>
            <xdr:cNvPr id="3095" name="Button 23" hidden="1">
              <a:extLst>
                <a:ext uri="{63B3BB69-23CF-44E3-9099-C40C66FF867C}">
                  <a14:compatExt spid="_x0000_s309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37</xdr:row>
          <xdr:rowOff>57150</xdr:rowOff>
        </xdr:from>
        <xdr:to>
          <xdr:col>25</xdr:col>
          <xdr:colOff>1123950</xdr:colOff>
          <xdr:row>37</xdr:row>
          <xdr:rowOff>257175</xdr:rowOff>
        </xdr:to>
        <xdr:sp macro="" textlink="">
          <xdr:nvSpPr>
            <xdr:cNvPr id="3096" name="Button 24" hidden="1">
              <a:extLst>
                <a:ext uri="{63B3BB69-23CF-44E3-9099-C40C66FF867C}">
                  <a14:compatExt spid="_x0000_s309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38</xdr:row>
          <xdr:rowOff>57150</xdr:rowOff>
        </xdr:from>
        <xdr:to>
          <xdr:col>25</xdr:col>
          <xdr:colOff>1123950</xdr:colOff>
          <xdr:row>38</xdr:row>
          <xdr:rowOff>257175</xdr:rowOff>
        </xdr:to>
        <xdr:sp macro="" textlink="">
          <xdr:nvSpPr>
            <xdr:cNvPr id="3097" name="Button 25" hidden="1">
              <a:extLst>
                <a:ext uri="{63B3BB69-23CF-44E3-9099-C40C66FF867C}">
                  <a14:compatExt spid="_x0000_s309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39</xdr:row>
          <xdr:rowOff>57150</xdr:rowOff>
        </xdr:from>
        <xdr:to>
          <xdr:col>25</xdr:col>
          <xdr:colOff>1123950</xdr:colOff>
          <xdr:row>39</xdr:row>
          <xdr:rowOff>257175</xdr:rowOff>
        </xdr:to>
        <xdr:sp macro="" textlink="">
          <xdr:nvSpPr>
            <xdr:cNvPr id="3098" name="Button 26" hidden="1">
              <a:extLst>
                <a:ext uri="{63B3BB69-23CF-44E3-9099-C40C66FF867C}">
                  <a14:compatExt spid="_x0000_s309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40</xdr:row>
          <xdr:rowOff>57150</xdr:rowOff>
        </xdr:from>
        <xdr:to>
          <xdr:col>25</xdr:col>
          <xdr:colOff>1123950</xdr:colOff>
          <xdr:row>40</xdr:row>
          <xdr:rowOff>257175</xdr:rowOff>
        </xdr:to>
        <xdr:sp macro="" textlink="">
          <xdr:nvSpPr>
            <xdr:cNvPr id="3099" name="Button 27" hidden="1">
              <a:extLst>
                <a:ext uri="{63B3BB69-23CF-44E3-9099-C40C66FF867C}">
                  <a14:compatExt spid="_x0000_s309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41</xdr:row>
          <xdr:rowOff>57150</xdr:rowOff>
        </xdr:from>
        <xdr:to>
          <xdr:col>25</xdr:col>
          <xdr:colOff>1123950</xdr:colOff>
          <xdr:row>41</xdr:row>
          <xdr:rowOff>257175</xdr:rowOff>
        </xdr:to>
        <xdr:sp macro="" textlink="">
          <xdr:nvSpPr>
            <xdr:cNvPr id="3100" name="Button 28" hidden="1">
              <a:extLst>
                <a:ext uri="{63B3BB69-23CF-44E3-9099-C40C66FF867C}">
                  <a14:compatExt spid="_x0000_s3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42</xdr:row>
          <xdr:rowOff>57150</xdr:rowOff>
        </xdr:from>
        <xdr:to>
          <xdr:col>25</xdr:col>
          <xdr:colOff>1123950</xdr:colOff>
          <xdr:row>42</xdr:row>
          <xdr:rowOff>257175</xdr:rowOff>
        </xdr:to>
        <xdr:sp macro="" textlink="">
          <xdr:nvSpPr>
            <xdr:cNvPr id="3101" name="Button 29" hidden="1">
              <a:extLst>
                <a:ext uri="{63B3BB69-23CF-44E3-9099-C40C66FF867C}">
                  <a14:compatExt spid="_x0000_s310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43</xdr:row>
          <xdr:rowOff>57150</xdr:rowOff>
        </xdr:from>
        <xdr:to>
          <xdr:col>25</xdr:col>
          <xdr:colOff>1123950</xdr:colOff>
          <xdr:row>43</xdr:row>
          <xdr:rowOff>257175</xdr:rowOff>
        </xdr:to>
        <xdr:sp macro="" textlink="">
          <xdr:nvSpPr>
            <xdr:cNvPr id="3102" name="Button 30" hidden="1">
              <a:extLst>
                <a:ext uri="{63B3BB69-23CF-44E3-9099-C40C66FF867C}">
                  <a14:compatExt spid="_x0000_s310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44</xdr:row>
          <xdr:rowOff>57150</xdr:rowOff>
        </xdr:from>
        <xdr:to>
          <xdr:col>25</xdr:col>
          <xdr:colOff>1123950</xdr:colOff>
          <xdr:row>44</xdr:row>
          <xdr:rowOff>257175</xdr:rowOff>
        </xdr:to>
        <xdr:sp macro="" textlink="">
          <xdr:nvSpPr>
            <xdr:cNvPr id="3103" name="Button 31" hidden="1">
              <a:extLst>
                <a:ext uri="{63B3BB69-23CF-44E3-9099-C40C66FF867C}">
                  <a14:compatExt spid="_x0000_s310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45</xdr:row>
          <xdr:rowOff>57150</xdr:rowOff>
        </xdr:from>
        <xdr:to>
          <xdr:col>25</xdr:col>
          <xdr:colOff>1123950</xdr:colOff>
          <xdr:row>45</xdr:row>
          <xdr:rowOff>257175</xdr:rowOff>
        </xdr:to>
        <xdr:sp macro="" textlink="">
          <xdr:nvSpPr>
            <xdr:cNvPr id="3104" name="Button 32" hidden="1">
              <a:extLst>
                <a:ext uri="{63B3BB69-23CF-44E3-9099-C40C66FF867C}">
                  <a14:compatExt spid="_x0000_s310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46</xdr:row>
          <xdr:rowOff>57150</xdr:rowOff>
        </xdr:from>
        <xdr:to>
          <xdr:col>25</xdr:col>
          <xdr:colOff>1123950</xdr:colOff>
          <xdr:row>46</xdr:row>
          <xdr:rowOff>257175</xdr:rowOff>
        </xdr:to>
        <xdr:sp macro="" textlink="">
          <xdr:nvSpPr>
            <xdr:cNvPr id="3105" name="Button 33" hidden="1">
              <a:extLst>
                <a:ext uri="{63B3BB69-23CF-44E3-9099-C40C66FF867C}">
                  <a14:compatExt spid="_x0000_s310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47</xdr:row>
          <xdr:rowOff>57150</xdr:rowOff>
        </xdr:from>
        <xdr:to>
          <xdr:col>25</xdr:col>
          <xdr:colOff>1123950</xdr:colOff>
          <xdr:row>47</xdr:row>
          <xdr:rowOff>257175</xdr:rowOff>
        </xdr:to>
        <xdr:sp macro="" textlink="">
          <xdr:nvSpPr>
            <xdr:cNvPr id="3106" name="Button 34" hidden="1">
              <a:extLst>
                <a:ext uri="{63B3BB69-23CF-44E3-9099-C40C66FF867C}">
                  <a14:compatExt spid="_x0000_s310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48</xdr:row>
          <xdr:rowOff>57150</xdr:rowOff>
        </xdr:from>
        <xdr:to>
          <xdr:col>25</xdr:col>
          <xdr:colOff>1123950</xdr:colOff>
          <xdr:row>48</xdr:row>
          <xdr:rowOff>257175</xdr:rowOff>
        </xdr:to>
        <xdr:sp macro="" textlink="">
          <xdr:nvSpPr>
            <xdr:cNvPr id="3107" name="Button 35" hidden="1">
              <a:extLst>
                <a:ext uri="{63B3BB69-23CF-44E3-9099-C40C66FF867C}">
                  <a14:compatExt spid="_x0000_s310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49</xdr:row>
          <xdr:rowOff>57150</xdr:rowOff>
        </xdr:from>
        <xdr:to>
          <xdr:col>25</xdr:col>
          <xdr:colOff>1123950</xdr:colOff>
          <xdr:row>49</xdr:row>
          <xdr:rowOff>257175</xdr:rowOff>
        </xdr:to>
        <xdr:sp macro="" textlink="">
          <xdr:nvSpPr>
            <xdr:cNvPr id="3108" name="Button 36" hidden="1">
              <a:extLst>
                <a:ext uri="{63B3BB69-23CF-44E3-9099-C40C66FF867C}">
                  <a14:compatExt spid="_x0000_s310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50</xdr:row>
          <xdr:rowOff>57150</xdr:rowOff>
        </xdr:from>
        <xdr:to>
          <xdr:col>25</xdr:col>
          <xdr:colOff>1123950</xdr:colOff>
          <xdr:row>50</xdr:row>
          <xdr:rowOff>257175</xdr:rowOff>
        </xdr:to>
        <xdr:sp macro="" textlink="">
          <xdr:nvSpPr>
            <xdr:cNvPr id="3109" name="Button 37" hidden="1">
              <a:extLst>
                <a:ext uri="{63B3BB69-23CF-44E3-9099-C40C66FF867C}">
                  <a14:compatExt spid="_x0000_s310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51</xdr:row>
          <xdr:rowOff>57150</xdr:rowOff>
        </xdr:from>
        <xdr:to>
          <xdr:col>25</xdr:col>
          <xdr:colOff>1123950</xdr:colOff>
          <xdr:row>51</xdr:row>
          <xdr:rowOff>257175</xdr:rowOff>
        </xdr:to>
        <xdr:sp macro="" textlink="">
          <xdr:nvSpPr>
            <xdr:cNvPr id="3110" name="Button 38" hidden="1">
              <a:extLst>
                <a:ext uri="{63B3BB69-23CF-44E3-9099-C40C66FF867C}">
                  <a14:compatExt spid="_x0000_s311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52</xdr:row>
          <xdr:rowOff>57150</xdr:rowOff>
        </xdr:from>
        <xdr:to>
          <xdr:col>25</xdr:col>
          <xdr:colOff>1123950</xdr:colOff>
          <xdr:row>52</xdr:row>
          <xdr:rowOff>257175</xdr:rowOff>
        </xdr:to>
        <xdr:sp macro="" textlink="">
          <xdr:nvSpPr>
            <xdr:cNvPr id="3111" name="Button 39" hidden="1">
              <a:extLst>
                <a:ext uri="{63B3BB69-23CF-44E3-9099-C40C66FF867C}">
                  <a14:compatExt spid="_x0000_s311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53</xdr:row>
          <xdr:rowOff>57150</xdr:rowOff>
        </xdr:from>
        <xdr:to>
          <xdr:col>25</xdr:col>
          <xdr:colOff>1123950</xdr:colOff>
          <xdr:row>53</xdr:row>
          <xdr:rowOff>257175</xdr:rowOff>
        </xdr:to>
        <xdr:sp macro="" textlink="">
          <xdr:nvSpPr>
            <xdr:cNvPr id="3112" name="Button 40" hidden="1">
              <a:extLst>
                <a:ext uri="{63B3BB69-23CF-44E3-9099-C40C66FF867C}">
                  <a14:compatExt spid="_x0000_s311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54</xdr:row>
          <xdr:rowOff>57150</xdr:rowOff>
        </xdr:from>
        <xdr:to>
          <xdr:col>25</xdr:col>
          <xdr:colOff>1123950</xdr:colOff>
          <xdr:row>54</xdr:row>
          <xdr:rowOff>257175</xdr:rowOff>
        </xdr:to>
        <xdr:sp macro="" textlink="">
          <xdr:nvSpPr>
            <xdr:cNvPr id="3113" name="Button 41" hidden="1">
              <a:extLst>
                <a:ext uri="{63B3BB69-23CF-44E3-9099-C40C66FF867C}">
                  <a14:compatExt spid="_x0000_s311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55</xdr:row>
          <xdr:rowOff>57150</xdr:rowOff>
        </xdr:from>
        <xdr:to>
          <xdr:col>25</xdr:col>
          <xdr:colOff>1123950</xdr:colOff>
          <xdr:row>55</xdr:row>
          <xdr:rowOff>257175</xdr:rowOff>
        </xdr:to>
        <xdr:sp macro="" textlink="">
          <xdr:nvSpPr>
            <xdr:cNvPr id="3114" name="Button 42" hidden="1">
              <a:extLst>
                <a:ext uri="{63B3BB69-23CF-44E3-9099-C40C66FF867C}">
                  <a14:compatExt spid="_x0000_s311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56</xdr:row>
          <xdr:rowOff>57150</xdr:rowOff>
        </xdr:from>
        <xdr:to>
          <xdr:col>25</xdr:col>
          <xdr:colOff>1123950</xdr:colOff>
          <xdr:row>56</xdr:row>
          <xdr:rowOff>257175</xdr:rowOff>
        </xdr:to>
        <xdr:sp macro="" textlink="">
          <xdr:nvSpPr>
            <xdr:cNvPr id="3115" name="Button 43" hidden="1">
              <a:extLst>
                <a:ext uri="{63B3BB69-23CF-44E3-9099-C40C66FF867C}">
                  <a14:compatExt spid="_x0000_s311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57</xdr:row>
          <xdr:rowOff>57150</xdr:rowOff>
        </xdr:from>
        <xdr:to>
          <xdr:col>25</xdr:col>
          <xdr:colOff>1123950</xdr:colOff>
          <xdr:row>57</xdr:row>
          <xdr:rowOff>257175</xdr:rowOff>
        </xdr:to>
        <xdr:sp macro="" textlink="">
          <xdr:nvSpPr>
            <xdr:cNvPr id="3116" name="Button 44" hidden="1">
              <a:extLst>
                <a:ext uri="{63B3BB69-23CF-44E3-9099-C40C66FF867C}">
                  <a14:compatExt spid="_x0000_s311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58</xdr:row>
          <xdr:rowOff>57150</xdr:rowOff>
        </xdr:from>
        <xdr:to>
          <xdr:col>25</xdr:col>
          <xdr:colOff>1123950</xdr:colOff>
          <xdr:row>58</xdr:row>
          <xdr:rowOff>257175</xdr:rowOff>
        </xdr:to>
        <xdr:sp macro="" textlink="">
          <xdr:nvSpPr>
            <xdr:cNvPr id="3117" name="Button 45" hidden="1">
              <a:extLst>
                <a:ext uri="{63B3BB69-23CF-44E3-9099-C40C66FF867C}">
                  <a14:compatExt spid="_x0000_s311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59</xdr:row>
          <xdr:rowOff>57150</xdr:rowOff>
        </xdr:from>
        <xdr:to>
          <xdr:col>25</xdr:col>
          <xdr:colOff>1123950</xdr:colOff>
          <xdr:row>59</xdr:row>
          <xdr:rowOff>257175</xdr:rowOff>
        </xdr:to>
        <xdr:sp macro="" textlink="">
          <xdr:nvSpPr>
            <xdr:cNvPr id="3118" name="Button 46" hidden="1">
              <a:extLst>
                <a:ext uri="{63B3BB69-23CF-44E3-9099-C40C66FF867C}">
                  <a14:compatExt spid="_x0000_s311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60</xdr:row>
          <xdr:rowOff>57150</xdr:rowOff>
        </xdr:from>
        <xdr:to>
          <xdr:col>25</xdr:col>
          <xdr:colOff>1123950</xdr:colOff>
          <xdr:row>60</xdr:row>
          <xdr:rowOff>257175</xdr:rowOff>
        </xdr:to>
        <xdr:sp macro="" textlink="">
          <xdr:nvSpPr>
            <xdr:cNvPr id="3119" name="Button 47" hidden="1">
              <a:extLst>
                <a:ext uri="{63B3BB69-23CF-44E3-9099-C40C66FF867C}">
                  <a14:compatExt spid="_x0000_s311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61</xdr:row>
          <xdr:rowOff>57150</xdr:rowOff>
        </xdr:from>
        <xdr:to>
          <xdr:col>25</xdr:col>
          <xdr:colOff>1123950</xdr:colOff>
          <xdr:row>61</xdr:row>
          <xdr:rowOff>257175</xdr:rowOff>
        </xdr:to>
        <xdr:sp macro="" textlink="">
          <xdr:nvSpPr>
            <xdr:cNvPr id="3120" name="Button 48" hidden="1">
              <a:extLst>
                <a:ext uri="{63B3BB69-23CF-44E3-9099-C40C66FF867C}">
                  <a14:compatExt spid="_x0000_s312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62</xdr:row>
          <xdr:rowOff>57150</xdr:rowOff>
        </xdr:from>
        <xdr:to>
          <xdr:col>25</xdr:col>
          <xdr:colOff>1123950</xdr:colOff>
          <xdr:row>62</xdr:row>
          <xdr:rowOff>257175</xdr:rowOff>
        </xdr:to>
        <xdr:sp macro="" textlink="">
          <xdr:nvSpPr>
            <xdr:cNvPr id="3121" name="Button 49" hidden="1">
              <a:extLst>
                <a:ext uri="{63B3BB69-23CF-44E3-9099-C40C66FF867C}">
                  <a14:compatExt spid="_x0000_s312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63</xdr:row>
          <xdr:rowOff>57150</xdr:rowOff>
        </xdr:from>
        <xdr:to>
          <xdr:col>25</xdr:col>
          <xdr:colOff>1123950</xdr:colOff>
          <xdr:row>63</xdr:row>
          <xdr:rowOff>257175</xdr:rowOff>
        </xdr:to>
        <xdr:sp macro="" textlink="">
          <xdr:nvSpPr>
            <xdr:cNvPr id="3122" name="Button 50" hidden="1">
              <a:extLst>
                <a:ext uri="{63B3BB69-23CF-44E3-9099-C40C66FF867C}">
                  <a14:compatExt spid="_x0000_s312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64</xdr:row>
          <xdr:rowOff>57150</xdr:rowOff>
        </xdr:from>
        <xdr:to>
          <xdr:col>25</xdr:col>
          <xdr:colOff>1123950</xdr:colOff>
          <xdr:row>64</xdr:row>
          <xdr:rowOff>257175</xdr:rowOff>
        </xdr:to>
        <xdr:sp macro="" textlink="">
          <xdr:nvSpPr>
            <xdr:cNvPr id="3123" name="Button 51" hidden="1">
              <a:extLst>
                <a:ext uri="{63B3BB69-23CF-44E3-9099-C40C66FF867C}">
                  <a14:compatExt spid="_x0000_s312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65</xdr:row>
          <xdr:rowOff>57150</xdr:rowOff>
        </xdr:from>
        <xdr:to>
          <xdr:col>25</xdr:col>
          <xdr:colOff>1123950</xdr:colOff>
          <xdr:row>65</xdr:row>
          <xdr:rowOff>257175</xdr:rowOff>
        </xdr:to>
        <xdr:sp macro="" textlink="">
          <xdr:nvSpPr>
            <xdr:cNvPr id="3124" name="Button 52" hidden="1">
              <a:extLst>
                <a:ext uri="{63B3BB69-23CF-44E3-9099-C40C66FF867C}">
                  <a14:compatExt spid="_x0000_s312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66</xdr:row>
          <xdr:rowOff>57150</xdr:rowOff>
        </xdr:from>
        <xdr:to>
          <xdr:col>25</xdr:col>
          <xdr:colOff>1123950</xdr:colOff>
          <xdr:row>66</xdr:row>
          <xdr:rowOff>257175</xdr:rowOff>
        </xdr:to>
        <xdr:sp macro="" textlink="">
          <xdr:nvSpPr>
            <xdr:cNvPr id="3125" name="Button 53" hidden="1">
              <a:extLst>
                <a:ext uri="{63B3BB69-23CF-44E3-9099-C40C66FF867C}">
                  <a14:compatExt spid="_x0000_s312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67</xdr:row>
          <xdr:rowOff>57150</xdr:rowOff>
        </xdr:from>
        <xdr:to>
          <xdr:col>25</xdr:col>
          <xdr:colOff>1123950</xdr:colOff>
          <xdr:row>67</xdr:row>
          <xdr:rowOff>257175</xdr:rowOff>
        </xdr:to>
        <xdr:sp macro="" textlink="">
          <xdr:nvSpPr>
            <xdr:cNvPr id="3126" name="Button 54" hidden="1">
              <a:extLst>
                <a:ext uri="{63B3BB69-23CF-44E3-9099-C40C66FF867C}">
                  <a14:compatExt spid="_x0000_s312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68</xdr:row>
          <xdr:rowOff>57150</xdr:rowOff>
        </xdr:from>
        <xdr:to>
          <xdr:col>25</xdr:col>
          <xdr:colOff>1123950</xdr:colOff>
          <xdr:row>68</xdr:row>
          <xdr:rowOff>257175</xdr:rowOff>
        </xdr:to>
        <xdr:sp macro="" textlink="">
          <xdr:nvSpPr>
            <xdr:cNvPr id="3127" name="Button 55" hidden="1">
              <a:extLst>
                <a:ext uri="{63B3BB69-23CF-44E3-9099-C40C66FF867C}">
                  <a14:compatExt spid="_x0000_s312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69</xdr:row>
          <xdr:rowOff>57150</xdr:rowOff>
        </xdr:from>
        <xdr:to>
          <xdr:col>25</xdr:col>
          <xdr:colOff>1123950</xdr:colOff>
          <xdr:row>69</xdr:row>
          <xdr:rowOff>257175</xdr:rowOff>
        </xdr:to>
        <xdr:sp macro="" textlink="">
          <xdr:nvSpPr>
            <xdr:cNvPr id="3128" name="Button 56" hidden="1">
              <a:extLst>
                <a:ext uri="{63B3BB69-23CF-44E3-9099-C40C66FF867C}">
                  <a14:compatExt spid="_x0000_s312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70</xdr:row>
          <xdr:rowOff>57150</xdr:rowOff>
        </xdr:from>
        <xdr:to>
          <xdr:col>25</xdr:col>
          <xdr:colOff>1123950</xdr:colOff>
          <xdr:row>70</xdr:row>
          <xdr:rowOff>257175</xdr:rowOff>
        </xdr:to>
        <xdr:sp macro="" textlink="">
          <xdr:nvSpPr>
            <xdr:cNvPr id="3129" name="Button 57" hidden="1">
              <a:extLst>
                <a:ext uri="{63B3BB69-23CF-44E3-9099-C40C66FF867C}">
                  <a14:compatExt spid="_x0000_s312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71</xdr:row>
          <xdr:rowOff>57150</xdr:rowOff>
        </xdr:from>
        <xdr:to>
          <xdr:col>25</xdr:col>
          <xdr:colOff>1123950</xdr:colOff>
          <xdr:row>71</xdr:row>
          <xdr:rowOff>257175</xdr:rowOff>
        </xdr:to>
        <xdr:sp macro="" textlink="">
          <xdr:nvSpPr>
            <xdr:cNvPr id="3130" name="Button 58" hidden="1">
              <a:extLst>
                <a:ext uri="{63B3BB69-23CF-44E3-9099-C40C66FF867C}">
                  <a14:compatExt spid="_x0000_s313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72</xdr:row>
          <xdr:rowOff>57150</xdr:rowOff>
        </xdr:from>
        <xdr:to>
          <xdr:col>25</xdr:col>
          <xdr:colOff>1123950</xdr:colOff>
          <xdr:row>72</xdr:row>
          <xdr:rowOff>257175</xdr:rowOff>
        </xdr:to>
        <xdr:sp macro="" textlink="">
          <xdr:nvSpPr>
            <xdr:cNvPr id="3131" name="Button 59" hidden="1">
              <a:extLst>
                <a:ext uri="{63B3BB69-23CF-44E3-9099-C40C66FF867C}">
                  <a14:compatExt spid="_x0000_s313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73</xdr:row>
          <xdr:rowOff>57150</xdr:rowOff>
        </xdr:from>
        <xdr:to>
          <xdr:col>25</xdr:col>
          <xdr:colOff>1123950</xdr:colOff>
          <xdr:row>73</xdr:row>
          <xdr:rowOff>257175</xdr:rowOff>
        </xdr:to>
        <xdr:sp macro="" textlink="">
          <xdr:nvSpPr>
            <xdr:cNvPr id="3132" name="Button 60" hidden="1">
              <a:extLst>
                <a:ext uri="{63B3BB69-23CF-44E3-9099-C40C66FF867C}">
                  <a14:compatExt spid="_x0000_s313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74</xdr:row>
          <xdr:rowOff>57150</xdr:rowOff>
        </xdr:from>
        <xdr:to>
          <xdr:col>25</xdr:col>
          <xdr:colOff>1123950</xdr:colOff>
          <xdr:row>74</xdr:row>
          <xdr:rowOff>257175</xdr:rowOff>
        </xdr:to>
        <xdr:sp macro="" textlink="">
          <xdr:nvSpPr>
            <xdr:cNvPr id="3133" name="Button 61" hidden="1">
              <a:extLst>
                <a:ext uri="{63B3BB69-23CF-44E3-9099-C40C66FF867C}">
                  <a14:compatExt spid="_x0000_s313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75</xdr:row>
          <xdr:rowOff>57150</xdr:rowOff>
        </xdr:from>
        <xdr:to>
          <xdr:col>25</xdr:col>
          <xdr:colOff>1123950</xdr:colOff>
          <xdr:row>75</xdr:row>
          <xdr:rowOff>257175</xdr:rowOff>
        </xdr:to>
        <xdr:sp macro="" textlink="">
          <xdr:nvSpPr>
            <xdr:cNvPr id="3134" name="Button 62" hidden="1">
              <a:extLst>
                <a:ext uri="{63B3BB69-23CF-44E3-9099-C40C66FF867C}">
                  <a14:compatExt spid="_x0000_s313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76</xdr:row>
          <xdr:rowOff>57150</xdr:rowOff>
        </xdr:from>
        <xdr:to>
          <xdr:col>25</xdr:col>
          <xdr:colOff>1123950</xdr:colOff>
          <xdr:row>76</xdr:row>
          <xdr:rowOff>257175</xdr:rowOff>
        </xdr:to>
        <xdr:sp macro="" textlink="">
          <xdr:nvSpPr>
            <xdr:cNvPr id="3135" name="Button 63" hidden="1">
              <a:extLst>
                <a:ext uri="{63B3BB69-23CF-44E3-9099-C40C66FF867C}">
                  <a14:compatExt spid="_x0000_s313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77</xdr:row>
          <xdr:rowOff>57150</xdr:rowOff>
        </xdr:from>
        <xdr:to>
          <xdr:col>25</xdr:col>
          <xdr:colOff>1123950</xdr:colOff>
          <xdr:row>77</xdr:row>
          <xdr:rowOff>257175</xdr:rowOff>
        </xdr:to>
        <xdr:sp macro="" textlink="">
          <xdr:nvSpPr>
            <xdr:cNvPr id="3136" name="Button 64" hidden="1">
              <a:extLst>
                <a:ext uri="{63B3BB69-23CF-44E3-9099-C40C66FF867C}">
                  <a14:compatExt spid="_x0000_s313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78</xdr:row>
          <xdr:rowOff>57150</xdr:rowOff>
        </xdr:from>
        <xdr:to>
          <xdr:col>25</xdr:col>
          <xdr:colOff>1123950</xdr:colOff>
          <xdr:row>78</xdr:row>
          <xdr:rowOff>257175</xdr:rowOff>
        </xdr:to>
        <xdr:sp macro="" textlink="">
          <xdr:nvSpPr>
            <xdr:cNvPr id="3137" name="Button 65" hidden="1">
              <a:extLst>
                <a:ext uri="{63B3BB69-23CF-44E3-9099-C40C66FF867C}">
                  <a14:compatExt spid="_x0000_s313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79</xdr:row>
          <xdr:rowOff>57150</xdr:rowOff>
        </xdr:from>
        <xdr:to>
          <xdr:col>25</xdr:col>
          <xdr:colOff>1123950</xdr:colOff>
          <xdr:row>79</xdr:row>
          <xdr:rowOff>257175</xdr:rowOff>
        </xdr:to>
        <xdr:sp macro="" textlink="">
          <xdr:nvSpPr>
            <xdr:cNvPr id="3138" name="Button 66" hidden="1">
              <a:extLst>
                <a:ext uri="{63B3BB69-23CF-44E3-9099-C40C66FF867C}">
                  <a14:compatExt spid="_x0000_s313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80</xdr:row>
          <xdr:rowOff>57150</xdr:rowOff>
        </xdr:from>
        <xdr:to>
          <xdr:col>25</xdr:col>
          <xdr:colOff>1123950</xdr:colOff>
          <xdr:row>80</xdr:row>
          <xdr:rowOff>257175</xdr:rowOff>
        </xdr:to>
        <xdr:sp macro="" textlink="">
          <xdr:nvSpPr>
            <xdr:cNvPr id="3139" name="Button 67" hidden="1">
              <a:extLst>
                <a:ext uri="{63B3BB69-23CF-44E3-9099-C40C66FF867C}">
                  <a14:compatExt spid="_x0000_s313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81</xdr:row>
          <xdr:rowOff>57150</xdr:rowOff>
        </xdr:from>
        <xdr:to>
          <xdr:col>25</xdr:col>
          <xdr:colOff>1123950</xdr:colOff>
          <xdr:row>81</xdr:row>
          <xdr:rowOff>257175</xdr:rowOff>
        </xdr:to>
        <xdr:sp macro="" textlink="">
          <xdr:nvSpPr>
            <xdr:cNvPr id="3140" name="Button 68" hidden="1">
              <a:extLst>
                <a:ext uri="{63B3BB69-23CF-44E3-9099-C40C66FF867C}">
                  <a14:compatExt spid="_x0000_s314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82</xdr:row>
          <xdr:rowOff>57150</xdr:rowOff>
        </xdr:from>
        <xdr:to>
          <xdr:col>25</xdr:col>
          <xdr:colOff>1123950</xdr:colOff>
          <xdr:row>82</xdr:row>
          <xdr:rowOff>257175</xdr:rowOff>
        </xdr:to>
        <xdr:sp macro="" textlink="">
          <xdr:nvSpPr>
            <xdr:cNvPr id="3141" name="Button 69" hidden="1">
              <a:extLst>
                <a:ext uri="{63B3BB69-23CF-44E3-9099-C40C66FF867C}">
                  <a14:compatExt spid="_x0000_s314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83</xdr:row>
          <xdr:rowOff>57150</xdr:rowOff>
        </xdr:from>
        <xdr:to>
          <xdr:col>25</xdr:col>
          <xdr:colOff>1123950</xdr:colOff>
          <xdr:row>83</xdr:row>
          <xdr:rowOff>257175</xdr:rowOff>
        </xdr:to>
        <xdr:sp macro="" textlink="">
          <xdr:nvSpPr>
            <xdr:cNvPr id="3142" name="Button 70" hidden="1">
              <a:extLst>
                <a:ext uri="{63B3BB69-23CF-44E3-9099-C40C66FF867C}">
                  <a14:compatExt spid="_x0000_s314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84</xdr:row>
          <xdr:rowOff>57150</xdr:rowOff>
        </xdr:from>
        <xdr:to>
          <xdr:col>25</xdr:col>
          <xdr:colOff>1123950</xdr:colOff>
          <xdr:row>84</xdr:row>
          <xdr:rowOff>257175</xdr:rowOff>
        </xdr:to>
        <xdr:sp macro="" textlink="">
          <xdr:nvSpPr>
            <xdr:cNvPr id="3143" name="Button 71" hidden="1">
              <a:extLst>
                <a:ext uri="{63B3BB69-23CF-44E3-9099-C40C66FF867C}">
                  <a14:compatExt spid="_x0000_s314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85</xdr:row>
          <xdr:rowOff>57150</xdr:rowOff>
        </xdr:from>
        <xdr:to>
          <xdr:col>25</xdr:col>
          <xdr:colOff>1123950</xdr:colOff>
          <xdr:row>85</xdr:row>
          <xdr:rowOff>257175</xdr:rowOff>
        </xdr:to>
        <xdr:sp macro="" textlink="">
          <xdr:nvSpPr>
            <xdr:cNvPr id="3144" name="Button 72" hidden="1">
              <a:extLst>
                <a:ext uri="{63B3BB69-23CF-44E3-9099-C40C66FF867C}">
                  <a14:compatExt spid="_x0000_s314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86</xdr:row>
          <xdr:rowOff>57150</xdr:rowOff>
        </xdr:from>
        <xdr:to>
          <xdr:col>25</xdr:col>
          <xdr:colOff>1123950</xdr:colOff>
          <xdr:row>86</xdr:row>
          <xdr:rowOff>257175</xdr:rowOff>
        </xdr:to>
        <xdr:sp macro="" textlink="">
          <xdr:nvSpPr>
            <xdr:cNvPr id="3145" name="Button 73" hidden="1">
              <a:extLst>
                <a:ext uri="{63B3BB69-23CF-44E3-9099-C40C66FF867C}">
                  <a14:compatExt spid="_x0000_s314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87</xdr:row>
          <xdr:rowOff>57150</xdr:rowOff>
        </xdr:from>
        <xdr:to>
          <xdr:col>25</xdr:col>
          <xdr:colOff>1123950</xdr:colOff>
          <xdr:row>87</xdr:row>
          <xdr:rowOff>257175</xdr:rowOff>
        </xdr:to>
        <xdr:sp macro="" textlink="">
          <xdr:nvSpPr>
            <xdr:cNvPr id="3146" name="Button 74" hidden="1">
              <a:extLst>
                <a:ext uri="{63B3BB69-23CF-44E3-9099-C40C66FF867C}">
                  <a14:compatExt spid="_x0000_s314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88</xdr:row>
          <xdr:rowOff>57150</xdr:rowOff>
        </xdr:from>
        <xdr:to>
          <xdr:col>25</xdr:col>
          <xdr:colOff>1123950</xdr:colOff>
          <xdr:row>88</xdr:row>
          <xdr:rowOff>257175</xdr:rowOff>
        </xdr:to>
        <xdr:sp macro="" textlink="">
          <xdr:nvSpPr>
            <xdr:cNvPr id="3147" name="Button 75" hidden="1">
              <a:extLst>
                <a:ext uri="{63B3BB69-23CF-44E3-9099-C40C66FF867C}">
                  <a14:compatExt spid="_x0000_s314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89</xdr:row>
          <xdr:rowOff>57150</xdr:rowOff>
        </xdr:from>
        <xdr:to>
          <xdr:col>25</xdr:col>
          <xdr:colOff>1123950</xdr:colOff>
          <xdr:row>89</xdr:row>
          <xdr:rowOff>257175</xdr:rowOff>
        </xdr:to>
        <xdr:sp macro="" textlink="">
          <xdr:nvSpPr>
            <xdr:cNvPr id="3148" name="Button 76" hidden="1">
              <a:extLst>
                <a:ext uri="{63B3BB69-23CF-44E3-9099-C40C66FF867C}">
                  <a14:compatExt spid="_x0000_s314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90</xdr:row>
          <xdr:rowOff>57150</xdr:rowOff>
        </xdr:from>
        <xdr:to>
          <xdr:col>25</xdr:col>
          <xdr:colOff>1123950</xdr:colOff>
          <xdr:row>90</xdr:row>
          <xdr:rowOff>257175</xdr:rowOff>
        </xdr:to>
        <xdr:sp macro="" textlink="">
          <xdr:nvSpPr>
            <xdr:cNvPr id="3149" name="Button 77" hidden="1">
              <a:extLst>
                <a:ext uri="{63B3BB69-23CF-44E3-9099-C40C66FF867C}">
                  <a14:compatExt spid="_x0000_s314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91</xdr:row>
          <xdr:rowOff>57150</xdr:rowOff>
        </xdr:from>
        <xdr:to>
          <xdr:col>25</xdr:col>
          <xdr:colOff>1123950</xdr:colOff>
          <xdr:row>91</xdr:row>
          <xdr:rowOff>257175</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92</xdr:row>
          <xdr:rowOff>57150</xdr:rowOff>
        </xdr:from>
        <xdr:to>
          <xdr:col>25</xdr:col>
          <xdr:colOff>1123950</xdr:colOff>
          <xdr:row>92</xdr:row>
          <xdr:rowOff>257175</xdr:rowOff>
        </xdr:to>
        <xdr:sp macro="" textlink="">
          <xdr:nvSpPr>
            <xdr:cNvPr id="3151" name="Button 79" hidden="1">
              <a:extLst>
                <a:ext uri="{63B3BB69-23CF-44E3-9099-C40C66FF867C}">
                  <a14:compatExt spid="_x0000_s315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93</xdr:row>
          <xdr:rowOff>57150</xdr:rowOff>
        </xdr:from>
        <xdr:to>
          <xdr:col>25</xdr:col>
          <xdr:colOff>1123950</xdr:colOff>
          <xdr:row>93</xdr:row>
          <xdr:rowOff>257175</xdr:rowOff>
        </xdr:to>
        <xdr:sp macro="" textlink="">
          <xdr:nvSpPr>
            <xdr:cNvPr id="3152" name="Button 80" hidden="1">
              <a:extLst>
                <a:ext uri="{63B3BB69-23CF-44E3-9099-C40C66FF867C}">
                  <a14:compatExt spid="_x0000_s315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94</xdr:row>
          <xdr:rowOff>57150</xdr:rowOff>
        </xdr:from>
        <xdr:to>
          <xdr:col>25</xdr:col>
          <xdr:colOff>1123950</xdr:colOff>
          <xdr:row>94</xdr:row>
          <xdr:rowOff>257175</xdr:rowOff>
        </xdr:to>
        <xdr:sp macro="" textlink="">
          <xdr:nvSpPr>
            <xdr:cNvPr id="3153" name="Button 81" hidden="1">
              <a:extLst>
                <a:ext uri="{63B3BB69-23CF-44E3-9099-C40C66FF867C}">
                  <a14:compatExt spid="_x0000_s315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95</xdr:row>
          <xdr:rowOff>57150</xdr:rowOff>
        </xdr:from>
        <xdr:to>
          <xdr:col>25</xdr:col>
          <xdr:colOff>1123950</xdr:colOff>
          <xdr:row>95</xdr:row>
          <xdr:rowOff>257175</xdr:rowOff>
        </xdr:to>
        <xdr:sp macro="" textlink="">
          <xdr:nvSpPr>
            <xdr:cNvPr id="3154" name="Button 82" hidden="1">
              <a:extLst>
                <a:ext uri="{63B3BB69-23CF-44E3-9099-C40C66FF867C}">
                  <a14:compatExt spid="_x0000_s315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96</xdr:row>
          <xdr:rowOff>57150</xdr:rowOff>
        </xdr:from>
        <xdr:to>
          <xdr:col>25</xdr:col>
          <xdr:colOff>1123950</xdr:colOff>
          <xdr:row>96</xdr:row>
          <xdr:rowOff>257175</xdr:rowOff>
        </xdr:to>
        <xdr:sp macro="" textlink="">
          <xdr:nvSpPr>
            <xdr:cNvPr id="3155" name="Button 83" hidden="1">
              <a:extLst>
                <a:ext uri="{63B3BB69-23CF-44E3-9099-C40C66FF867C}">
                  <a14:compatExt spid="_x0000_s315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97</xdr:row>
          <xdr:rowOff>57150</xdr:rowOff>
        </xdr:from>
        <xdr:to>
          <xdr:col>25</xdr:col>
          <xdr:colOff>1123950</xdr:colOff>
          <xdr:row>97</xdr:row>
          <xdr:rowOff>257175</xdr:rowOff>
        </xdr:to>
        <xdr:sp macro="" textlink="">
          <xdr:nvSpPr>
            <xdr:cNvPr id="3156" name="Button 84" hidden="1">
              <a:extLst>
                <a:ext uri="{63B3BB69-23CF-44E3-9099-C40C66FF867C}">
                  <a14:compatExt spid="_x0000_s315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98</xdr:row>
          <xdr:rowOff>57150</xdr:rowOff>
        </xdr:from>
        <xdr:to>
          <xdr:col>25</xdr:col>
          <xdr:colOff>1123950</xdr:colOff>
          <xdr:row>98</xdr:row>
          <xdr:rowOff>257175</xdr:rowOff>
        </xdr:to>
        <xdr:sp macro="" textlink="">
          <xdr:nvSpPr>
            <xdr:cNvPr id="3157" name="Button 85" hidden="1">
              <a:extLst>
                <a:ext uri="{63B3BB69-23CF-44E3-9099-C40C66FF867C}">
                  <a14:compatExt spid="_x0000_s315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99</xdr:row>
          <xdr:rowOff>57150</xdr:rowOff>
        </xdr:from>
        <xdr:to>
          <xdr:col>25</xdr:col>
          <xdr:colOff>1123950</xdr:colOff>
          <xdr:row>99</xdr:row>
          <xdr:rowOff>257175</xdr:rowOff>
        </xdr:to>
        <xdr:sp macro="" textlink="">
          <xdr:nvSpPr>
            <xdr:cNvPr id="3158" name="Button 86" hidden="1">
              <a:extLst>
                <a:ext uri="{63B3BB69-23CF-44E3-9099-C40C66FF867C}">
                  <a14:compatExt spid="_x0000_s315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100</xdr:row>
          <xdr:rowOff>57150</xdr:rowOff>
        </xdr:from>
        <xdr:to>
          <xdr:col>25</xdr:col>
          <xdr:colOff>1123950</xdr:colOff>
          <xdr:row>100</xdr:row>
          <xdr:rowOff>257175</xdr:rowOff>
        </xdr:to>
        <xdr:sp macro="" textlink="">
          <xdr:nvSpPr>
            <xdr:cNvPr id="3159" name="Button 87" hidden="1">
              <a:extLst>
                <a:ext uri="{63B3BB69-23CF-44E3-9099-C40C66FF867C}">
                  <a14:compatExt spid="_x0000_s315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101</xdr:row>
          <xdr:rowOff>57150</xdr:rowOff>
        </xdr:from>
        <xdr:to>
          <xdr:col>25</xdr:col>
          <xdr:colOff>1123950</xdr:colOff>
          <xdr:row>101</xdr:row>
          <xdr:rowOff>257175</xdr:rowOff>
        </xdr:to>
        <xdr:sp macro="" textlink="">
          <xdr:nvSpPr>
            <xdr:cNvPr id="3160" name="Button 88" hidden="1">
              <a:extLst>
                <a:ext uri="{63B3BB69-23CF-44E3-9099-C40C66FF867C}">
                  <a14:compatExt spid="_x0000_s316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102</xdr:row>
          <xdr:rowOff>57150</xdr:rowOff>
        </xdr:from>
        <xdr:to>
          <xdr:col>25</xdr:col>
          <xdr:colOff>1123950</xdr:colOff>
          <xdr:row>102</xdr:row>
          <xdr:rowOff>257175</xdr:rowOff>
        </xdr:to>
        <xdr:sp macro="" textlink="">
          <xdr:nvSpPr>
            <xdr:cNvPr id="3161" name="Button 89" hidden="1">
              <a:extLst>
                <a:ext uri="{63B3BB69-23CF-44E3-9099-C40C66FF867C}">
                  <a14:compatExt spid="_x0000_s316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103</xdr:row>
          <xdr:rowOff>57150</xdr:rowOff>
        </xdr:from>
        <xdr:to>
          <xdr:col>25</xdr:col>
          <xdr:colOff>1123950</xdr:colOff>
          <xdr:row>103</xdr:row>
          <xdr:rowOff>257175</xdr:rowOff>
        </xdr:to>
        <xdr:sp macro="" textlink="">
          <xdr:nvSpPr>
            <xdr:cNvPr id="3162" name="Button 90" hidden="1">
              <a:extLst>
                <a:ext uri="{63B3BB69-23CF-44E3-9099-C40C66FF867C}">
                  <a14:compatExt spid="_x0000_s316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104</xdr:row>
          <xdr:rowOff>57150</xdr:rowOff>
        </xdr:from>
        <xdr:to>
          <xdr:col>25</xdr:col>
          <xdr:colOff>1123950</xdr:colOff>
          <xdr:row>104</xdr:row>
          <xdr:rowOff>257175</xdr:rowOff>
        </xdr:to>
        <xdr:sp macro="" textlink="">
          <xdr:nvSpPr>
            <xdr:cNvPr id="3163" name="Button 91" hidden="1">
              <a:extLst>
                <a:ext uri="{63B3BB69-23CF-44E3-9099-C40C66FF867C}">
                  <a14:compatExt spid="_x0000_s316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105</xdr:row>
          <xdr:rowOff>57150</xdr:rowOff>
        </xdr:from>
        <xdr:to>
          <xdr:col>25</xdr:col>
          <xdr:colOff>1123950</xdr:colOff>
          <xdr:row>105</xdr:row>
          <xdr:rowOff>257175</xdr:rowOff>
        </xdr:to>
        <xdr:sp macro="" textlink="">
          <xdr:nvSpPr>
            <xdr:cNvPr id="3164" name="Button 92" hidden="1">
              <a:extLst>
                <a:ext uri="{63B3BB69-23CF-44E3-9099-C40C66FF867C}">
                  <a14:compatExt spid="_x0000_s316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106</xdr:row>
          <xdr:rowOff>57150</xdr:rowOff>
        </xdr:from>
        <xdr:to>
          <xdr:col>25</xdr:col>
          <xdr:colOff>1123950</xdr:colOff>
          <xdr:row>106</xdr:row>
          <xdr:rowOff>257175</xdr:rowOff>
        </xdr:to>
        <xdr:sp macro="" textlink="">
          <xdr:nvSpPr>
            <xdr:cNvPr id="3165" name="Button 93" hidden="1">
              <a:extLst>
                <a:ext uri="{63B3BB69-23CF-44E3-9099-C40C66FF867C}">
                  <a14:compatExt spid="_x0000_s316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107</xdr:row>
          <xdr:rowOff>57150</xdr:rowOff>
        </xdr:from>
        <xdr:to>
          <xdr:col>25</xdr:col>
          <xdr:colOff>1123950</xdr:colOff>
          <xdr:row>107</xdr:row>
          <xdr:rowOff>257175</xdr:rowOff>
        </xdr:to>
        <xdr:sp macro="" textlink="">
          <xdr:nvSpPr>
            <xdr:cNvPr id="3166" name="Button 94" hidden="1">
              <a:extLst>
                <a:ext uri="{63B3BB69-23CF-44E3-9099-C40C66FF867C}">
                  <a14:compatExt spid="_x0000_s316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108</xdr:row>
          <xdr:rowOff>57150</xdr:rowOff>
        </xdr:from>
        <xdr:to>
          <xdr:col>25</xdr:col>
          <xdr:colOff>1123950</xdr:colOff>
          <xdr:row>108</xdr:row>
          <xdr:rowOff>257175</xdr:rowOff>
        </xdr:to>
        <xdr:sp macro="" textlink="">
          <xdr:nvSpPr>
            <xdr:cNvPr id="3167" name="Button 95" hidden="1">
              <a:extLst>
                <a:ext uri="{63B3BB69-23CF-44E3-9099-C40C66FF867C}">
                  <a14:compatExt spid="_x0000_s316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109</xdr:row>
          <xdr:rowOff>57150</xdr:rowOff>
        </xdr:from>
        <xdr:to>
          <xdr:col>25</xdr:col>
          <xdr:colOff>1123950</xdr:colOff>
          <xdr:row>109</xdr:row>
          <xdr:rowOff>257175</xdr:rowOff>
        </xdr:to>
        <xdr:sp macro="" textlink="">
          <xdr:nvSpPr>
            <xdr:cNvPr id="3168" name="Button 96" hidden="1">
              <a:extLst>
                <a:ext uri="{63B3BB69-23CF-44E3-9099-C40C66FF867C}">
                  <a14:compatExt spid="_x0000_s316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110</xdr:row>
          <xdr:rowOff>57150</xdr:rowOff>
        </xdr:from>
        <xdr:to>
          <xdr:col>25</xdr:col>
          <xdr:colOff>1123950</xdr:colOff>
          <xdr:row>110</xdr:row>
          <xdr:rowOff>257175</xdr:rowOff>
        </xdr:to>
        <xdr:sp macro="" textlink="">
          <xdr:nvSpPr>
            <xdr:cNvPr id="3169" name="Button 97" hidden="1">
              <a:extLst>
                <a:ext uri="{63B3BB69-23CF-44E3-9099-C40C66FF867C}">
                  <a14:compatExt spid="_x0000_s316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111</xdr:row>
          <xdr:rowOff>57150</xdr:rowOff>
        </xdr:from>
        <xdr:to>
          <xdr:col>25</xdr:col>
          <xdr:colOff>1123950</xdr:colOff>
          <xdr:row>111</xdr:row>
          <xdr:rowOff>257175</xdr:rowOff>
        </xdr:to>
        <xdr:sp macro="" textlink="">
          <xdr:nvSpPr>
            <xdr:cNvPr id="3170" name="Button 98" hidden="1">
              <a:extLst>
                <a:ext uri="{63B3BB69-23CF-44E3-9099-C40C66FF867C}">
                  <a14:compatExt spid="_x0000_s317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112</xdr:row>
          <xdr:rowOff>57150</xdr:rowOff>
        </xdr:from>
        <xdr:to>
          <xdr:col>25</xdr:col>
          <xdr:colOff>1123950</xdr:colOff>
          <xdr:row>112</xdr:row>
          <xdr:rowOff>257175</xdr:rowOff>
        </xdr:to>
        <xdr:sp macro="" textlink="">
          <xdr:nvSpPr>
            <xdr:cNvPr id="3171" name="Button 99" hidden="1">
              <a:extLst>
                <a:ext uri="{63B3BB69-23CF-44E3-9099-C40C66FF867C}">
                  <a14:compatExt spid="_x0000_s317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113</xdr:row>
          <xdr:rowOff>57150</xdr:rowOff>
        </xdr:from>
        <xdr:to>
          <xdr:col>25</xdr:col>
          <xdr:colOff>1123950</xdr:colOff>
          <xdr:row>113</xdr:row>
          <xdr:rowOff>257175</xdr:rowOff>
        </xdr:to>
        <xdr:sp macro="" textlink="">
          <xdr:nvSpPr>
            <xdr:cNvPr id="3172" name="Button 100" hidden="1">
              <a:extLst>
                <a:ext uri="{63B3BB69-23CF-44E3-9099-C40C66FF867C}">
                  <a14:compatExt spid="_x0000_s317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114</xdr:row>
          <xdr:rowOff>57150</xdr:rowOff>
        </xdr:from>
        <xdr:to>
          <xdr:col>25</xdr:col>
          <xdr:colOff>1123950</xdr:colOff>
          <xdr:row>114</xdr:row>
          <xdr:rowOff>257175</xdr:rowOff>
        </xdr:to>
        <xdr:sp macro="" textlink="">
          <xdr:nvSpPr>
            <xdr:cNvPr id="3173" name="Button 101" hidden="1">
              <a:extLst>
                <a:ext uri="{63B3BB69-23CF-44E3-9099-C40C66FF867C}">
                  <a14:compatExt spid="_x0000_s317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115</xdr:row>
          <xdr:rowOff>57150</xdr:rowOff>
        </xdr:from>
        <xdr:to>
          <xdr:col>25</xdr:col>
          <xdr:colOff>1123950</xdr:colOff>
          <xdr:row>115</xdr:row>
          <xdr:rowOff>257175</xdr:rowOff>
        </xdr:to>
        <xdr:sp macro="" textlink="">
          <xdr:nvSpPr>
            <xdr:cNvPr id="3174" name="Button 102" hidden="1">
              <a:extLst>
                <a:ext uri="{63B3BB69-23CF-44E3-9099-C40C66FF867C}">
                  <a14:compatExt spid="_x0000_s317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116</xdr:row>
          <xdr:rowOff>57150</xdr:rowOff>
        </xdr:from>
        <xdr:to>
          <xdr:col>25</xdr:col>
          <xdr:colOff>1123950</xdr:colOff>
          <xdr:row>116</xdr:row>
          <xdr:rowOff>257175</xdr:rowOff>
        </xdr:to>
        <xdr:sp macro="" textlink="">
          <xdr:nvSpPr>
            <xdr:cNvPr id="3175" name="Button 103" hidden="1">
              <a:extLst>
                <a:ext uri="{63B3BB69-23CF-44E3-9099-C40C66FF867C}">
                  <a14:compatExt spid="_x0000_s317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117</xdr:row>
          <xdr:rowOff>57150</xdr:rowOff>
        </xdr:from>
        <xdr:to>
          <xdr:col>25</xdr:col>
          <xdr:colOff>1123950</xdr:colOff>
          <xdr:row>117</xdr:row>
          <xdr:rowOff>257175</xdr:rowOff>
        </xdr:to>
        <xdr:sp macro="" textlink="">
          <xdr:nvSpPr>
            <xdr:cNvPr id="3176" name="Button 104" hidden="1">
              <a:extLst>
                <a:ext uri="{63B3BB69-23CF-44E3-9099-C40C66FF867C}">
                  <a14:compatExt spid="_x0000_s317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118</xdr:row>
          <xdr:rowOff>57150</xdr:rowOff>
        </xdr:from>
        <xdr:to>
          <xdr:col>25</xdr:col>
          <xdr:colOff>1123950</xdr:colOff>
          <xdr:row>118</xdr:row>
          <xdr:rowOff>257175</xdr:rowOff>
        </xdr:to>
        <xdr:sp macro="" textlink="">
          <xdr:nvSpPr>
            <xdr:cNvPr id="3177" name="Button 105" hidden="1">
              <a:extLst>
                <a:ext uri="{63B3BB69-23CF-44E3-9099-C40C66FF867C}">
                  <a14:compatExt spid="_x0000_s317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119</xdr:row>
          <xdr:rowOff>57150</xdr:rowOff>
        </xdr:from>
        <xdr:to>
          <xdr:col>25</xdr:col>
          <xdr:colOff>1123950</xdr:colOff>
          <xdr:row>119</xdr:row>
          <xdr:rowOff>257175</xdr:rowOff>
        </xdr:to>
        <xdr:sp macro="" textlink="">
          <xdr:nvSpPr>
            <xdr:cNvPr id="3178" name="Button 106" hidden="1">
              <a:extLst>
                <a:ext uri="{63B3BB69-23CF-44E3-9099-C40C66FF867C}">
                  <a14:compatExt spid="_x0000_s317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120</xdr:row>
          <xdr:rowOff>57150</xdr:rowOff>
        </xdr:from>
        <xdr:to>
          <xdr:col>25</xdr:col>
          <xdr:colOff>1123950</xdr:colOff>
          <xdr:row>120</xdr:row>
          <xdr:rowOff>257175</xdr:rowOff>
        </xdr:to>
        <xdr:sp macro="" textlink="">
          <xdr:nvSpPr>
            <xdr:cNvPr id="3179" name="Button 107" hidden="1">
              <a:extLst>
                <a:ext uri="{63B3BB69-23CF-44E3-9099-C40C66FF867C}">
                  <a14:compatExt spid="_x0000_s317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121</xdr:row>
          <xdr:rowOff>57150</xdr:rowOff>
        </xdr:from>
        <xdr:to>
          <xdr:col>25</xdr:col>
          <xdr:colOff>1123950</xdr:colOff>
          <xdr:row>121</xdr:row>
          <xdr:rowOff>257175</xdr:rowOff>
        </xdr:to>
        <xdr:sp macro="" textlink="">
          <xdr:nvSpPr>
            <xdr:cNvPr id="3180" name="Button 108" hidden="1">
              <a:extLst>
                <a:ext uri="{63B3BB69-23CF-44E3-9099-C40C66FF867C}">
                  <a14:compatExt spid="_x0000_s318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122</xdr:row>
          <xdr:rowOff>57150</xdr:rowOff>
        </xdr:from>
        <xdr:to>
          <xdr:col>25</xdr:col>
          <xdr:colOff>1123950</xdr:colOff>
          <xdr:row>122</xdr:row>
          <xdr:rowOff>257175</xdr:rowOff>
        </xdr:to>
        <xdr:sp macro="" textlink="">
          <xdr:nvSpPr>
            <xdr:cNvPr id="3181" name="Button 109" hidden="1">
              <a:extLst>
                <a:ext uri="{63B3BB69-23CF-44E3-9099-C40C66FF867C}">
                  <a14:compatExt spid="_x0000_s318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123</xdr:row>
          <xdr:rowOff>57150</xdr:rowOff>
        </xdr:from>
        <xdr:to>
          <xdr:col>25</xdr:col>
          <xdr:colOff>1123950</xdr:colOff>
          <xdr:row>123</xdr:row>
          <xdr:rowOff>257175</xdr:rowOff>
        </xdr:to>
        <xdr:sp macro="" textlink="">
          <xdr:nvSpPr>
            <xdr:cNvPr id="3182" name="Button 110" hidden="1">
              <a:extLst>
                <a:ext uri="{63B3BB69-23CF-44E3-9099-C40C66FF867C}">
                  <a14:compatExt spid="_x0000_s318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124</xdr:row>
          <xdr:rowOff>57150</xdr:rowOff>
        </xdr:from>
        <xdr:to>
          <xdr:col>25</xdr:col>
          <xdr:colOff>1123950</xdr:colOff>
          <xdr:row>124</xdr:row>
          <xdr:rowOff>257175</xdr:rowOff>
        </xdr:to>
        <xdr:sp macro="" textlink="">
          <xdr:nvSpPr>
            <xdr:cNvPr id="3183" name="Button 111" hidden="1">
              <a:extLst>
                <a:ext uri="{63B3BB69-23CF-44E3-9099-C40C66FF867C}">
                  <a14:compatExt spid="_x0000_s318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125</xdr:row>
          <xdr:rowOff>57150</xdr:rowOff>
        </xdr:from>
        <xdr:to>
          <xdr:col>25</xdr:col>
          <xdr:colOff>1123950</xdr:colOff>
          <xdr:row>125</xdr:row>
          <xdr:rowOff>257175</xdr:rowOff>
        </xdr:to>
        <xdr:sp macro="" textlink="">
          <xdr:nvSpPr>
            <xdr:cNvPr id="3184" name="Button 112" hidden="1">
              <a:extLst>
                <a:ext uri="{63B3BB69-23CF-44E3-9099-C40C66FF867C}">
                  <a14:compatExt spid="_x0000_s318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126</xdr:row>
          <xdr:rowOff>57150</xdr:rowOff>
        </xdr:from>
        <xdr:to>
          <xdr:col>25</xdr:col>
          <xdr:colOff>1123950</xdr:colOff>
          <xdr:row>126</xdr:row>
          <xdr:rowOff>257175</xdr:rowOff>
        </xdr:to>
        <xdr:sp macro="" textlink="">
          <xdr:nvSpPr>
            <xdr:cNvPr id="3185" name="Button 113" hidden="1">
              <a:extLst>
                <a:ext uri="{63B3BB69-23CF-44E3-9099-C40C66FF867C}">
                  <a14:compatExt spid="_x0000_s318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127</xdr:row>
          <xdr:rowOff>57150</xdr:rowOff>
        </xdr:from>
        <xdr:to>
          <xdr:col>25</xdr:col>
          <xdr:colOff>1123950</xdr:colOff>
          <xdr:row>127</xdr:row>
          <xdr:rowOff>257175</xdr:rowOff>
        </xdr:to>
        <xdr:sp macro="" textlink="">
          <xdr:nvSpPr>
            <xdr:cNvPr id="3186" name="Button 114" hidden="1">
              <a:extLst>
                <a:ext uri="{63B3BB69-23CF-44E3-9099-C40C66FF867C}">
                  <a14:compatExt spid="_x0000_s318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128</xdr:row>
          <xdr:rowOff>57150</xdr:rowOff>
        </xdr:from>
        <xdr:to>
          <xdr:col>25</xdr:col>
          <xdr:colOff>1123950</xdr:colOff>
          <xdr:row>128</xdr:row>
          <xdr:rowOff>257175</xdr:rowOff>
        </xdr:to>
        <xdr:sp macro="" textlink="">
          <xdr:nvSpPr>
            <xdr:cNvPr id="3187" name="Button 115" hidden="1">
              <a:extLst>
                <a:ext uri="{63B3BB69-23CF-44E3-9099-C40C66FF867C}">
                  <a14:compatExt spid="_x0000_s318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129</xdr:row>
          <xdr:rowOff>57150</xdr:rowOff>
        </xdr:from>
        <xdr:to>
          <xdr:col>25</xdr:col>
          <xdr:colOff>1123950</xdr:colOff>
          <xdr:row>129</xdr:row>
          <xdr:rowOff>257175</xdr:rowOff>
        </xdr:to>
        <xdr:sp macro="" textlink="">
          <xdr:nvSpPr>
            <xdr:cNvPr id="3188" name="Button 116" hidden="1">
              <a:extLst>
                <a:ext uri="{63B3BB69-23CF-44E3-9099-C40C66FF867C}">
                  <a14:compatExt spid="_x0000_s318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130</xdr:row>
          <xdr:rowOff>57150</xdr:rowOff>
        </xdr:from>
        <xdr:to>
          <xdr:col>25</xdr:col>
          <xdr:colOff>1123950</xdr:colOff>
          <xdr:row>130</xdr:row>
          <xdr:rowOff>257175</xdr:rowOff>
        </xdr:to>
        <xdr:sp macro="" textlink="">
          <xdr:nvSpPr>
            <xdr:cNvPr id="3189" name="Button 117" hidden="1">
              <a:extLst>
                <a:ext uri="{63B3BB69-23CF-44E3-9099-C40C66FF867C}">
                  <a14:compatExt spid="_x0000_s318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131</xdr:row>
          <xdr:rowOff>57150</xdr:rowOff>
        </xdr:from>
        <xdr:to>
          <xdr:col>25</xdr:col>
          <xdr:colOff>1123950</xdr:colOff>
          <xdr:row>131</xdr:row>
          <xdr:rowOff>257175</xdr:rowOff>
        </xdr:to>
        <xdr:sp macro="" textlink="">
          <xdr:nvSpPr>
            <xdr:cNvPr id="3190" name="Button 118" hidden="1">
              <a:extLst>
                <a:ext uri="{63B3BB69-23CF-44E3-9099-C40C66FF867C}">
                  <a14:compatExt spid="_x0000_s319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132</xdr:row>
          <xdr:rowOff>57150</xdr:rowOff>
        </xdr:from>
        <xdr:to>
          <xdr:col>25</xdr:col>
          <xdr:colOff>1123950</xdr:colOff>
          <xdr:row>132</xdr:row>
          <xdr:rowOff>257175</xdr:rowOff>
        </xdr:to>
        <xdr:sp macro="" textlink="">
          <xdr:nvSpPr>
            <xdr:cNvPr id="3191" name="Button 119" hidden="1">
              <a:extLst>
                <a:ext uri="{63B3BB69-23CF-44E3-9099-C40C66FF867C}">
                  <a14:compatExt spid="_x0000_s319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133</xdr:row>
          <xdr:rowOff>57150</xdr:rowOff>
        </xdr:from>
        <xdr:to>
          <xdr:col>25</xdr:col>
          <xdr:colOff>1123950</xdr:colOff>
          <xdr:row>133</xdr:row>
          <xdr:rowOff>257175</xdr:rowOff>
        </xdr:to>
        <xdr:sp macro="" textlink="">
          <xdr:nvSpPr>
            <xdr:cNvPr id="3192" name="Button 120" hidden="1">
              <a:extLst>
                <a:ext uri="{63B3BB69-23CF-44E3-9099-C40C66FF867C}">
                  <a14:compatExt spid="_x0000_s319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134</xdr:row>
          <xdr:rowOff>57150</xdr:rowOff>
        </xdr:from>
        <xdr:to>
          <xdr:col>25</xdr:col>
          <xdr:colOff>1123950</xdr:colOff>
          <xdr:row>134</xdr:row>
          <xdr:rowOff>257175</xdr:rowOff>
        </xdr:to>
        <xdr:sp macro="" textlink="">
          <xdr:nvSpPr>
            <xdr:cNvPr id="3193" name="Button 121" hidden="1">
              <a:extLst>
                <a:ext uri="{63B3BB69-23CF-44E3-9099-C40C66FF867C}">
                  <a14:compatExt spid="_x0000_s319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135</xdr:row>
          <xdr:rowOff>57150</xdr:rowOff>
        </xdr:from>
        <xdr:to>
          <xdr:col>25</xdr:col>
          <xdr:colOff>1123950</xdr:colOff>
          <xdr:row>135</xdr:row>
          <xdr:rowOff>257175</xdr:rowOff>
        </xdr:to>
        <xdr:sp macro="" textlink="">
          <xdr:nvSpPr>
            <xdr:cNvPr id="3194" name="Button 122" hidden="1">
              <a:extLst>
                <a:ext uri="{63B3BB69-23CF-44E3-9099-C40C66FF867C}">
                  <a14:compatExt spid="_x0000_s319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136</xdr:row>
          <xdr:rowOff>57150</xdr:rowOff>
        </xdr:from>
        <xdr:to>
          <xdr:col>25</xdr:col>
          <xdr:colOff>1123950</xdr:colOff>
          <xdr:row>136</xdr:row>
          <xdr:rowOff>257175</xdr:rowOff>
        </xdr:to>
        <xdr:sp macro="" textlink="">
          <xdr:nvSpPr>
            <xdr:cNvPr id="3195" name="Button 123" hidden="1">
              <a:extLst>
                <a:ext uri="{63B3BB69-23CF-44E3-9099-C40C66FF867C}">
                  <a14:compatExt spid="_x0000_s319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137</xdr:row>
          <xdr:rowOff>57150</xdr:rowOff>
        </xdr:from>
        <xdr:to>
          <xdr:col>25</xdr:col>
          <xdr:colOff>1123950</xdr:colOff>
          <xdr:row>137</xdr:row>
          <xdr:rowOff>257175</xdr:rowOff>
        </xdr:to>
        <xdr:sp macro="" textlink="">
          <xdr:nvSpPr>
            <xdr:cNvPr id="3196" name="Button 124" hidden="1">
              <a:extLst>
                <a:ext uri="{63B3BB69-23CF-44E3-9099-C40C66FF867C}">
                  <a14:compatExt spid="_x0000_s319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138</xdr:row>
          <xdr:rowOff>57150</xdr:rowOff>
        </xdr:from>
        <xdr:to>
          <xdr:col>25</xdr:col>
          <xdr:colOff>1123950</xdr:colOff>
          <xdr:row>138</xdr:row>
          <xdr:rowOff>257175</xdr:rowOff>
        </xdr:to>
        <xdr:sp macro="" textlink="">
          <xdr:nvSpPr>
            <xdr:cNvPr id="3197" name="Button 125" hidden="1">
              <a:extLst>
                <a:ext uri="{63B3BB69-23CF-44E3-9099-C40C66FF867C}">
                  <a14:compatExt spid="_x0000_s319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139</xdr:row>
          <xdr:rowOff>57150</xdr:rowOff>
        </xdr:from>
        <xdr:to>
          <xdr:col>25</xdr:col>
          <xdr:colOff>1123950</xdr:colOff>
          <xdr:row>139</xdr:row>
          <xdr:rowOff>257175</xdr:rowOff>
        </xdr:to>
        <xdr:sp macro="" textlink="">
          <xdr:nvSpPr>
            <xdr:cNvPr id="3198" name="Button 126" hidden="1">
              <a:extLst>
                <a:ext uri="{63B3BB69-23CF-44E3-9099-C40C66FF867C}">
                  <a14:compatExt spid="_x0000_s319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140</xdr:row>
          <xdr:rowOff>57150</xdr:rowOff>
        </xdr:from>
        <xdr:to>
          <xdr:col>25</xdr:col>
          <xdr:colOff>1123950</xdr:colOff>
          <xdr:row>140</xdr:row>
          <xdr:rowOff>257175</xdr:rowOff>
        </xdr:to>
        <xdr:sp macro="" textlink="">
          <xdr:nvSpPr>
            <xdr:cNvPr id="3199" name="Button 127" hidden="1">
              <a:extLst>
                <a:ext uri="{63B3BB69-23CF-44E3-9099-C40C66FF867C}">
                  <a14:compatExt spid="_x0000_s319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141</xdr:row>
          <xdr:rowOff>57150</xdr:rowOff>
        </xdr:from>
        <xdr:to>
          <xdr:col>25</xdr:col>
          <xdr:colOff>1123950</xdr:colOff>
          <xdr:row>141</xdr:row>
          <xdr:rowOff>257175</xdr:rowOff>
        </xdr:to>
        <xdr:sp macro="" textlink="">
          <xdr:nvSpPr>
            <xdr:cNvPr id="3200" name="Button 128" hidden="1">
              <a:extLst>
                <a:ext uri="{63B3BB69-23CF-44E3-9099-C40C66FF867C}">
                  <a14:compatExt spid="_x0000_s32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142</xdr:row>
          <xdr:rowOff>57150</xdr:rowOff>
        </xdr:from>
        <xdr:to>
          <xdr:col>25</xdr:col>
          <xdr:colOff>1123950</xdr:colOff>
          <xdr:row>142</xdr:row>
          <xdr:rowOff>257175</xdr:rowOff>
        </xdr:to>
        <xdr:sp macro="" textlink="">
          <xdr:nvSpPr>
            <xdr:cNvPr id="3201" name="Button 129" hidden="1">
              <a:extLst>
                <a:ext uri="{63B3BB69-23CF-44E3-9099-C40C66FF867C}">
                  <a14:compatExt spid="_x0000_s320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143</xdr:row>
          <xdr:rowOff>57150</xdr:rowOff>
        </xdr:from>
        <xdr:to>
          <xdr:col>25</xdr:col>
          <xdr:colOff>1123950</xdr:colOff>
          <xdr:row>143</xdr:row>
          <xdr:rowOff>257175</xdr:rowOff>
        </xdr:to>
        <xdr:sp macro="" textlink="">
          <xdr:nvSpPr>
            <xdr:cNvPr id="3202" name="Button 130" hidden="1">
              <a:extLst>
                <a:ext uri="{63B3BB69-23CF-44E3-9099-C40C66FF867C}">
                  <a14:compatExt spid="_x0000_s320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144</xdr:row>
          <xdr:rowOff>57150</xdr:rowOff>
        </xdr:from>
        <xdr:to>
          <xdr:col>25</xdr:col>
          <xdr:colOff>1123950</xdr:colOff>
          <xdr:row>144</xdr:row>
          <xdr:rowOff>257175</xdr:rowOff>
        </xdr:to>
        <xdr:sp macro="" textlink="">
          <xdr:nvSpPr>
            <xdr:cNvPr id="3203" name="Button 131" hidden="1">
              <a:extLst>
                <a:ext uri="{63B3BB69-23CF-44E3-9099-C40C66FF867C}">
                  <a14:compatExt spid="_x0000_s320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145</xdr:row>
          <xdr:rowOff>57150</xdr:rowOff>
        </xdr:from>
        <xdr:to>
          <xdr:col>25</xdr:col>
          <xdr:colOff>1123950</xdr:colOff>
          <xdr:row>145</xdr:row>
          <xdr:rowOff>257175</xdr:rowOff>
        </xdr:to>
        <xdr:sp macro="" textlink="">
          <xdr:nvSpPr>
            <xdr:cNvPr id="3204" name="Button 132" hidden="1">
              <a:extLst>
                <a:ext uri="{63B3BB69-23CF-44E3-9099-C40C66FF867C}">
                  <a14:compatExt spid="_x0000_s320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146</xdr:row>
          <xdr:rowOff>57150</xdr:rowOff>
        </xdr:from>
        <xdr:to>
          <xdr:col>25</xdr:col>
          <xdr:colOff>1123950</xdr:colOff>
          <xdr:row>146</xdr:row>
          <xdr:rowOff>257175</xdr:rowOff>
        </xdr:to>
        <xdr:sp macro="" textlink="">
          <xdr:nvSpPr>
            <xdr:cNvPr id="3205" name="Button 133" hidden="1">
              <a:extLst>
                <a:ext uri="{63B3BB69-23CF-44E3-9099-C40C66FF867C}">
                  <a14:compatExt spid="_x0000_s320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147</xdr:row>
          <xdr:rowOff>57150</xdr:rowOff>
        </xdr:from>
        <xdr:to>
          <xdr:col>25</xdr:col>
          <xdr:colOff>1123950</xdr:colOff>
          <xdr:row>147</xdr:row>
          <xdr:rowOff>257175</xdr:rowOff>
        </xdr:to>
        <xdr:sp macro="" textlink="">
          <xdr:nvSpPr>
            <xdr:cNvPr id="3206" name="Button 134" hidden="1">
              <a:extLst>
                <a:ext uri="{63B3BB69-23CF-44E3-9099-C40C66FF867C}">
                  <a14:compatExt spid="_x0000_s320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148</xdr:row>
          <xdr:rowOff>57150</xdr:rowOff>
        </xdr:from>
        <xdr:to>
          <xdr:col>25</xdr:col>
          <xdr:colOff>1123950</xdr:colOff>
          <xdr:row>148</xdr:row>
          <xdr:rowOff>257175</xdr:rowOff>
        </xdr:to>
        <xdr:sp macro="" textlink="">
          <xdr:nvSpPr>
            <xdr:cNvPr id="3207" name="Button 135" hidden="1">
              <a:extLst>
                <a:ext uri="{63B3BB69-23CF-44E3-9099-C40C66FF867C}">
                  <a14:compatExt spid="_x0000_s320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149</xdr:row>
          <xdr:rowOff>57150</xdr:rowOff>
        </xdr:from>
        <xdr:to>
          <xdr:col>25</xdr:col>
          <xdr:colOff>1123950</xdr:colOff>
          <xdr:row>149</xdr:row>
          <xdr:rowOff>257175</xdr:rowOff>
        </xdr:to>
        <xdr:sp macro="" textlink="">
          <xdr:nvSpPr>
            <xdr:cNvPr id="3208" name="Button 136" hidden="1">
              <a:extLst>
                <a:ext uri="{63B3BB69-23CF-44E3-9099-C40C66FF867C}">
                  <a14:compatExt spid="_x0000_s320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150</xdr:row>
          <xdr:rowOff>57150</xdr:rowOff>
        </xdr:from>
        <xdr:to>
          <xdr:col>25</xdr:col>
          <xdr:colOff>1123950</xdr:colOff>
          <xdr:row>150</xdr:row>
          <xdr:rowOff>257175</xdr:rowOff>
        </xdr:to>
        <xdr:sp macro="" textlink="">
          <xdr:nvSpPr>
            <xdr:cNvPr id="3209" name="Button 137" hidden="1">
              <a:extLst>
                <a:ext uri="{63B3BB69-23CF-44E3-9099-C40C66FF867C}">
                  <a14:compatExt spid="_x0000_s320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151</xdr:row>
          <xdr:rowOff>57150</xdr:rowOff>
        </xdr:from>
        <xdr:to>
          <xdr:col>25</xdr:col>
          <xdr:colOff>1123950</xdr:colOff>
          <xdr:row>151</xdr:row>
          <xdr:rowOff>257175</xdr:rowOff>
        </xdr:to>
        <xdr:sp macro="" textlink="">
          <xdr:nvSpPr>
            <xdr:cNvPr id="3210" name="Button 138" hidden="1">
              <a:extLst>
                <a:ext uri="{63B3BB69-23CF-44E3-9099-C40C66FF867C}">
                  <a14:compatExt spid="_x0000_s321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152</xdr:row>
          <xdr:rowOff>57150</xdr:rowOff>
        </xdr:from>
        <xdr:to>
          <xdr:col>25</xdr:col>
          <xdr:colOff>1123950</xdr:colOff>
          <xdr:row>152</xdr:row>
          <xdr:rowOff>257175</xdr:rowOff>
        </xdr:to>
        <xdr:sp macro="" textlink="">
          <xdr:nvSpPr>
            <xdr:cNvPr id="3211" name="Button 139" hidden="1">
              <a:extLst>
                <a:ext uri="{63B3BB69-23CF-44E3-9099-C40C66FF867C}">
                  <a14:compatExt spid="_x0000_s321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153</xdr:row>
          <xdr:rowOff>57150</xdr:rowOff>
        </xdr:from>
        <xdr:to>
          <xdr:col>25</xdr:col>
          <xdr:colOff>1123950</xdr:colOff>
          <xdr:row>153</xdr:row>
          <xdr:rowOff>257175</xdr:rowOff>
        </xdr:to>
        <xdr:sp macro="" textlink="">
          <xdr:nvSpPr>
            <xdr:cNvPr id="3212" name="Button 140" hidden="1">
              <a:extLst>
                <a:ext uri="{63B3BB69-23CF-44E3-9099-C40C66FF867C}">
                  <a14:compatExt spid="_x0000_s321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154</xdr:row>
          <xdr:rowOff>57150</xdr:rowOff>
        </xdr:from>
        <xdr:to>
          <xdr:col>25</xdr:col>
          <xdr:colOff>1123950</xdr:colOff>
          <xdr:row>154</xdr:row>
          <xdr:rowOff>257175</xdr:rowOff>
        </xdr:to>
        <xdr:sp macro="" textlink="">
          <xdr:nvSpPr>
            <xdr:cNvPr id="3213" name="Button 141" hidden="1">
              <a:extLst>
                <a:ext uri="{63B3BB69-23CF-44E3-9099-C40C66FF867C}">
                  <a14:compatExt spid="_x0000_s321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155</xdr:row>
          <xdr:rowOff>57150</xdr:rowOff>
        </xdr:from>
        <xdr:to>
          <xdr:col>25</xdr:col>
          <xdr:colOff>1123950</xdr:colOff>
          <xdr:row>155</xdr:row>
          <xdr:rowOff>257175</xdr:rowOff>
        </xdr:to>
        <xdr:sp macro="" textlink="">
          <xdr:nvSpPr>
            <xdr:cNvPr id="3214" name="Button 142" hidden="1">
              <a:extLst>
                <a:ext uri="{63B3BB69-23CF-44E3-9099-C40C66FF867C}">
                  <a14:compatExt spid="_x0000_s321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156</xdr:row>
          <xdr:rowOff>57150</xdr:rowOff>
        </xdr:from>
        <xdr:to>
          <xdr:col>25</xdr:col>
          <xdr:colOff>1123950</xdr:colOff>
          <xdr:row>156</xdr:row>
          <xdr:rowOff>257175</xdr:rowOff>
        </xdr:to>
        <xdr:sp macro="" textlink="">
          <xdr:nvSpPr>
            <xdr:cNvPr id="3215" name="Button 143" hidden="1">
              <a:extLst>
                <a:ext uri="{63B3BB69-23CF-44E3-9099-C40C66FF867C}">
                  <a14:compatExt spid="_x0000_s321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157</xdr:row>
          <xdr:rowOff>57150</xdr:rowOff>
        </xdr:from>
        <xdr:to>
          <xdr:col>25</xdr:col>
          <xdr:colOff>1123950</xdr:colOff>
          <xdr:row>157</xdr:row>
          <xdr:rowOff>257175</xdr:rowOff>
        </xdr:to>
        <xdr:sp macro="" textlink="">
          <xdr:nvSpPr>
            <xdr:cNvPr id="3216" name="Button 144" hidden="1">
              <a:extLst>
                <a:ext uri="{63B3BB69-23CF-44E3-9099-C40C66FF867C}">
                  <a14:compatExt spid="_x0000_s321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158</xdr:row>
          <xdr:rowOff>57150</xdr:rowOff>
        </xdr:from>
        <xdr:to>
          <xdr:col>25</xdr:col>
          <xdr:colOff>1123950</xdr:colOff>
          <xdr:row>158</xdr:row>
          <xdr:rowOff>257175</xdr:rowOff>
        </xdr:to>
        <xdr:sp macro="" textlink="">
          <xdr:nvSpPr>
            <xdr:cNvPr id="3217" name="Button 145" hidden="1">
              <a:extLst>
                <a:ext uri="{63B3BB69-23CF-44E3-9099-C40C66FF867C}">
                  <a14:compatExt spid="_x0000_s321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159</xdr:row>
          <xdr:rowOff>57150</xdr:rowOff>
        </xdr:from>
        <xdr:to>
          <xdr:col>25</xdr:col>
          <xdr:colOff>1123950</xdr:colOff>
          <xdr:row>159</xdr:row>
          <xdr:rowOff>257175</xdr:rowOff>
        </xdr:to>
        <xdr:sp macro="" textlink="">
          <xdr:nvSpPr>
            <xdr:cNvPr id="3218" name="Button 146" hidden="1">
              <a:extLst>
                <a:ext uri="{63B3BB69-23CF-44E3-9099-C40C66FF867C}">
                  <a14:compatExt spid="_x0000_s321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160</xdr:row>
          <xdr:rowOff>57150</xdr:rowOff>
        </xdr:from>
        <xdr:to>
          <xdr:col>25</xdr:col>
          <xdr:colOff>1123950</xdr:colOff>
          <xdr:row>160</xdr:row>
          <xdr:rowOff>257175</xdr:rowOff>
        </xdr:to>
        <xdr:sp macro="" textlink="">
          <xdr:nvSpPr>
            <xdr:cNvPr id="3219" name="Button 147" hidden="1">
              <a:extLst>
                <a:ext uri="{63B3BB69-23CF-44E3-9099-C40C66FF867C}">
                  <a14:compatExt spid="_x0000_s321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161</xdr:row>
          <xdr:rowOff>57150</xdr:rowOff>
        </xdr:from>
        <xdr:to>
          <xdr:col>25</xdr:col>
          <xdr:colOff>1123950</xdr:colOff>
          <xdr:row>161</xdr:row>
          <xdr:rowOff>257175</xdr:rowOff>
        </xdr:to>
        <xdr:sp macro="" textlink="">
          <xdr:nvSpPr>
            <xdr:cNvPr id="3220" name="Button 148" hidden="1">
              <a:extLst>
                <a:ext uri="{63B3BB69-23CF-44E3-9099-C40C66FF867C}">
                  <a14:compatExt spid="_x0000_s322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162</xdr:row>
          <xdr:rowOff>57150</xdr:rowOff>
        </xdr:from>
        <xdr:to>
          <xdr:col>25</xdr:col>
          <xdr:colOff>1123950</xdr:colOff>
          <xdr:row>162</xdr:row>
          <xdr:rowOff>257175</xdr:rowOff>
        </xdr:to>
        <xdr:sp macro="" textlink="">
          <xdr:nvSpPr>
            <xdr:cNvPr id="3221" name="Button 149" hidden="1">
              <a:extLst>
                <a:ext uri="{63B3BB69-23CF-44E3-9099-C40C66FF867C}">
                  <a14:compatExt spid="_x0000_s322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163</xdr:row>
          <xdr:rowOff>57150</xdr:rowOff>
        </xdr:from>
        <xdr:to>
          <xdr:col>25</xdr:col>
          <xdr:colOff>1123950</xdr:colOff>
          <xdr:row>163</xdr:row>
          <xdr:rowOff>257175</xdr:rowOff>
        </xdr:to>
        <xdr:sp macro="" textlink="">
          <xdr:nvSpPr>
            <xdr:cNvPr id="3222" name="Button 150" hidden="1">
              <a:extLst>
                <a:ext uri="{63B3BB69-23CF-44E3-9099-C40C66FF867C}">
                  <a14:compatExt spid="_x0000_s322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164</xdr:row>
          <xdr:rowOff>57150</xdr:rowOff>
        </xdr:from>
        <xdr:to>
          <xdr:col>25</xdr:col>
          <xdr:colOff>1123950</xdr:colOff>
          <xdr:row>164</xdr:row>
          <xdr:rowOff>257175</xdr:rowOff>
        </xdr:to>
        <xdr:sp macro="" textlink="">
          <xdr:nvSpPr>
            <xdr:cNvPr id="3223" name="Button 151" hidden="1">
              <a:extLst>
                <a:ext uri="{63B3BB69-23CF-44E3-9099-C40C66FF867C}">
                  <a14:compatExt spid="_x0000_s322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165</xdr:row>
          <xdr:rowOff>57150</xdr:rowOff>
        </xdr:from>
        <xdr:to>
          <xdr:col>25</xdr:col>
          <xdr:colOff>1123950</xdr:colOff>
          <xdr:row>165</xdr:row>
          <xdr:rowOff>257175</xdr:rowOff>
        </xdr:to>
        <xdr:sp macro="" textlink="">
          <xdr:nvSpPr>
            <xdr:cNvPr id="3224" name="Button 152" hidden="1">
              <a:extLst>
                <a:ext uri="{63B3BB69-23CF-44E3-9099-C40C66FF867C}">
                  <a14:compatExt spid="_x0000_s322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166</xdr:row>
          <xdr:rowOff>57150</xdr:rowOff>
        </xdr:from>
        <xdr:to>
          <xdr:col>25</xdr:col>
          <xdr:colOff>1123950</xdr:colOff>
          <xdr:row>166</xdr:row>
          <xdr:rowOff>257175</xdr:rowOff>
        </xdr:to>
        <xdr:sp macro="" textlink="">
          <xdr:nvSpPr>
            <xdr:cNvPr id="3225" name="Button 153" hidden="1">
              <a:extLst>
                <a:ext uri="{63B3BB69-23CF-44E3-9099-C40C66FF867C}">
                  <a14:compatExt spid="_x0000_s322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167</xdr:row>
          <xdr:rowOff>57150</xdr:rowOff>
        </xdr:from>
        <xdr:to>
          <xdr:col>25</xdr:col>
          <xdr:colOff>1123950</xdr:colOff>
          <xdr:row>167</xdr:row>
          <xdr:rowOff>257175</xdr:rowOff>
        </xdr:to>
        <xdr:sp macro="" textlink="">
          <xdr:nvSpPr>
            <xdr:cNvPr id="3226" name="Button 154" hidden="1">
              <a:extLst>
                <a:ext uri="{63B3BB69-23CF-44E3-9099-C40C66FF867C}">
                  <a14:compatExt spid="_x0000_s322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168</xdr:row>
          <xdr:rowOff>57150</xdr:rowOff>
        </xdr:from>
        <xdr:to>
          <xdr:col>25</xdr:col>
          <xdr:colOff>1123950</xdr:colOff>
          <xdr:row>168</xdr:row>
          <xdr:rowOff>257175</xdr:rowOff>
        </xdr:to>
        <xdr:sp macro="" textlink="">
          <xdr:nvSpPr>
            <xdr:cNvPr id="3227" name="Button 155" hidden="1">
              <a:extLst>
                <a:ext uri="{63B3BB69-23CF-44E3-9099-C40C66FF867C}">
                  <a14:compatExt spid="_x0000_s322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169</xdr:row>
          <xdr:rowOff>57150</xdr:rowOff>
        </xdr:from>
        <xdr:to>
          <xdr:col>25</xdr:col>
          <xdr:colOff>1123950</xdr:colOff>
          <xdr:row>169</xdr:row>
          <xdr:rowOff>257175</xdr:rowOff>
        </xdr:to>
        <xdr:sp macro="" textlink="">
          <xdr:nvSpPr>
            <xdr:cNvPr id="3228" name="Button 156" hidden="1">
              <a:extLst>
                <a:ext uri="{63B3BB69-23CF-44E3-9099-C40C66FF867C}">
                  <a14:compatExt spid="_x0000_s322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170</xdr:row>
          <xdr:rowOff>57150</xdr:rowOff>
        </xdr:from>
        <xdr:to>
          <xdr:col>25</xdr:col>
          <xdr:colOff>1123950</xdr:colOff>
          <xdr:row>170</xdr:row>
          <xdr:rowOff>257175</xdr:rowOff>
        </xdr:to>
        <xdr:sp macro="" textlink="">
          <xdr:nvSpPr>
            <xdr:cNvPr id="3229" name="Button 157" hidden="1">
              <a:extLst>
                <a:ext uri="{63B3BB69-23CF-44E3-9099-C40C66FF867C}">
                  <a14:compatExt spid="_x0000_s322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171</xdr:row>
          <xdr:rowOff>57150</xdr:rowOff>
        </xdr:from>
        <xdr:to>
          <xdr:col>25</xdr:col>
          <xdr:colOff>1123950</xdr:colOff>
          <xdr:row>171</xdr:row>
          <xdr:rowOff>257175</xdr:rowOff>
        </xdr:to>
        <xdr:sp macro="" textlink="">
          <xdr:nvSpPr>
            <xdr:cNvPr id="3230" name="Button 158" hidden="1">
              <a:extLst>
                <a:ext uri="{63B3BB69-23CF-44E3-9099-C40C66FF867C}">
                  <a14:compatExt spid="_x0000_s323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172</xdr:row>
          <xdr:rowOff>57150</xdr:rowOff>
        </xdr:from>
        <xdr:to>
          <xdr:col>25</xdr:col>
          <xdr:colOff>1123950</xdr:colOff>
          <xdr:row>172</xdr:row>
          <xdr:rowOff>257175</xdr:rowOff>
        </xdr:to>
        <xdr:sp macro="" textlink="">
          <xdr:nvSpPr>
            <xdr:cNvPr id="3231" name="Button 159" hidden="1">
              <a:extLst>
                <a:ext uri="{63B3BB69-23CF-44E3-9099-C40C66FF867C}">
                  <a14:compatExt spid="_x0000_s323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173</xdr:row>
          <xdr:rowOff>57150</xdr:rowOff>
        </xdr:from>
        <xdr:to>
          <xdr:col>25</xdr:col>
          <xdr:colOff>1123950</xdr:colOff>
          <xdr:row>173</xdr:row>
          <xdr:rowOff>257175</xdr:rowOff>
        </xdr:to>
        <xdr:sp macro="" textlink="">
          <xdr:nvSpPr>
            <xdr:cNvPr id="3232" name="Button 160" hidden="1">
              <a:extLst>
                <a:ext uri="{63B3BB69-23CF-44E3-9099-C40C66FF867C}">
                  <a14:compatExt spid="_x0000_s323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174</xdr:row>
          <xdr:rowOff>57150</xdr:rowOff>
        </xdr:from>
        <xdr:to>
          <xdr:col>25</xdr:col>
          <xdr:colOff>1123950</xdr:colOff>
          <xdr:row>174</xdr:row>
          <xdr:rowOff>257175</xdr:rowOff>
        </xdr:to>
        <xdr:sp macro="" textlink="">
          <xdr:nvSpPr>
            <xdr:cNvPr id="3233" name="Button 161" hidden="1">
              <a:extLst>
                <a:ext uri="{63B3BB69-23CF-44E3-9099-C40C66FF867C}">
                  <a14:compatExt spid="_x0000_s323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175</xdr:row>
          <xdr:rowOff>57150</xdr:rowOff>
        </xdr:from>
        <xdr:to>
          <xdr:col>25</xdr:col>
          <xdr:colOff>1123950</xdr:colOff>
          <xdr:row>175</xdr:row>
          <xdr:rowOff>257175</xdr:rowOff>
        </xdr:to>
        <xdr:sp macro="" textlink="">
          <xdr:nvSpPr>
            <xdr:cNvPr id="3234" name="Button 162" hidden="1">
              <a:extLst>
                <a:ext uri="{63B3BB69-23CF-44E3-9099-C40C66FF867C}">
                  <a14:compatExt spid="_x0000_s323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176</xdr:row>
          <xdr:rowOff>57150</xdr:rowOff>
        </xdr:from>
        <xdr:to>
          <xdr:col>25</xdr:col>
          <xdr:colOff>1123950</xdr:colOff>
          <xdr:row>176</xdr:row>
          <xdr:rowOff>257175</xdr:rowOff>
        </xdr:to>
        <xdr:sp macro="" textlink="">
          <xdr:nvSpPr>
            <xdr:cNvPr id="3235" name="Button 163"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177</xdr:row>
          <xdr:rowOff>57150</xdr:rowOff>
        </xdr:from>
        <xdr:to>
          <xdr:col>25</xdr:col>
          <xdr:colOff>1123950</xdr:colOff>
          <xdr:row>177</xdr:row>
          <xdr:rowOff>257175</xdr:rowOff>
        </xdr:to>
        <xdr:sp macro="" textlink="">
          <xdr:nvSpPr>
            <xdr:cNvPr id="3236" name="Button 164" hidden="1">
              <a:extLst>
                <a:ext uri="{63B3BB69-23CF-44E3-9099-C40C66FF867C}">
                  <a14:compatExt spid="_x0000_s323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178</xdr:row>
          <xdr:rowOff>57150</xdr:rowOff>
        </xdr:from>
        <xdr:to>
          <xdr:col>25</xdr:col>
          <xdr:colOff>1123950</xdr:colOff>
          <xdr:row>178</xdr:row>
          <xdr:rowOff>257175</xdr:rowOff>
        </xdr:to>
        <xdr:sp macro="" textlink="">
          <xdr:nvSpPr>
            <xdr:cNvPr id="3237" name="Button 165" hidden="1">
              <a:extLst>
                <a:ext uri="{63B3BB69-23CF-44E3-9099-C40C66FF867C}">
                  <a14:compatExt spid="_x0000_s323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179</xdr:row>
          <xdr:rowOff>57150</xdr:rowOff>
        </xdr:from>
        <xdr:to>
          <xdr:col>25</xdr:col>
          <xdr:colOff>1123950</xdr:colOff>
          <xdr:row>179</xdr:row>
          <xdr:rowOff>257175</xdr:rowOff>
        </xdr:to>
        <xdr:sp macro="" textlink="">
          <xdr:nvSpPr>
            <xdr:cNvPr id="3238" name="Button 166" hidden="1">
              <a:extLst>
                <a:ext uri="{63B3BB69-23CF-44E3-9099-C40C66FF867C}">
                  <a14:compatExt spid="_x0000_s323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180</xdr:row>
          <xdr:rowOff>57150</xdr:rowOff>
        </xdr:from>
        <xdr:to>
          <xdr:col>25</xdr:col>
          <xdr:colOff>1123950</xdr:colOff>
          <xdr:row>180</xdr:row>
          <xdr:rowOff>257175</xdr:rowOff>
        </xdr:to>
        <xdr:sp macro="" textlink="">
          <xdr:nvSpPr>
            <xdr:cNvPr id="3239" name="Button 167" hidden="1">
              <a:extLst>
                <a:ext uri="{63B3BB69-23CF-44E3-9099-C40C66FF867C}">
                  <a14:compatExt spid="_x0000_s323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181</xdr:row>
          <xdr:rowOff>57150</xdr:rowOff>
        </xdr:from>
        <xdr:to>
          <xdr:col>25</xdr:col>
          <xdr:colOff>1123950</xdr:colOff>
          <xdr:row>181</xdr:row>
          <xdr:rowOff>257175</xdr:rowOff>
        </xdr:to>
        <xdr:sp macro="" textlink="">
          <xdr:nvSpPr>
            <xdr:cNvPr id="3240" name="Button 168" hidden="1">
              <a:extLst>
                <a:ext uri="{63B3BB69-23CF-44E3-9099-C40C66FF867C}">
                  <a14:compatExt spid="_x0000_s324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182</xdr:row>
          <xdr:rowOff>57150</xdr:rowOff>
        </xdr:from>
        <xdr:to>
          <xdr:col>25</xdr:col>
          <xdr:colOff>1123950</xdr:colOff>
          <xdr:row>182</xdr:row>
          <xdr:rowOff>257175</xdr:rowOff>
        </xdr:to>
        <xdr:sp macro="" textlink="">
          <xdr:nvSpPr>
            <xdr:cNvPr id="3241" name="Button 169" hidden="1">
              <a:extLst>
                <a:ext uri="{63B3BB69-23CF-44E3-9099-C40C66FF867C}">
                  <a14:compatExt spid="_x0000_s324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183</xdr:row>
          <xdr:rowOff>57150</xdr:rowOff>
        </xdr:from>
        <xdr:to>
          <xdr:col>25</xdr:col>
          <xdr:colOff>1123950</xdr:colOff>
          <xdr:row>183</xdr:row>
          <xdr:rowOff>257175</xdr:rowOff>
        </xdr:to>
        <xdr:sp macro="" textlink="">
          <xdr:nvSpPr>
            <xdr:cNvPr id="3242" name="Button 170" hidden="1">
              <a:extLst>
                <a:ext uri="{63B3BB69-23CF-44E3-9099-C40C66FF867C}">
                  <a14:compatExt spid="_x0000_s324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184</xdr:row>
          <xdr:rowOff>57150</xdr:rowOff>
        </xdr:from>
        <xdr:to>
          <xdr:col>25</xdr:col>
          <xdr:colOff>1123950</xdr:colOff>
          <xdr:row>184</xdr:row>
          <xdr:rowOff>257175</xdr:rowOff>
        </xdr:to>
        <xdr:sp macro="" textlink="">
          <xdr:nvSpPr>
            <xdr:cNvPr id="3243" name="Button 171" hidden="1">
              <a:extLst>
                <a:ext uri="{63B3BB69-23CF-44E3-9099-C40C66FF867C}">
                  <a14:compatExt spid="_x0000_s324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185</xdr:row>
          <xdr:rowOff>57150</xdr:rowOff>
        </xdr:from>
        <xdr:to>
          <xdr:col>25</xdr:col>
          <xdr:colOff>1123950</xdr:colOff>
          <xdr:row>185</xdr:row>
          <xdr:rowOff>257175</xdr:rowOff>
        </xdr:to>
        <xdr:sp macro="" textlink="">
          <xdr:nvSpPr>
            <xdr:cNvPr id="3244" name="Button 172" hidden="1">
              <a:extLst>
                <a:ext uri="{63B3BB69-23CF-44E3-9099-C40C66FF867C}">
                  <a14:compatExt spid="_x0000_s324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186</xdr:row>
          <xdr:rowOff>57150</xdr:rowOff>
        </xdr:from>
        <xdr:to>
          <xdr:col>25</xdr:col>
          <xdr:colOff>1123950</xdr:colOff>
          <xdr:row>186</xdr:row>
          <xdr:rowOff>257175</xdr:rowOff>
        </xdr:to>
        <xdr:sp macro="" textlink="">
          <xdr:nvSpPr>
            <xdr:cNvPr id="3245" name="Button 173" hidden="1">
              <a:extLst>
                <a:ext uri="{63B3BB69-23CF-44E3-9099-C40C66FF867C}">
                  <a14:compatExt spid="_x0000_s324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187</xdr:row>
          <xdr:rowOff>57150</xdr:rowOff>
        </xdr:from>
        <xdr:to>
          <xdr:col>25</xdr:col>
          <xdr:colOff>1123950</xdr:colOff>
          <xdr:row>187</xdr:row>
          <xdr:rowOff>257175</xdr:rowOff>
        </xdr:to>
        <xdr:sp macro="" textlink="">
          <xdr:nvSpPr>
            <xdr:cNvPr id="3246" name="Button 174" hidden="1">
              <a:extLst>
                <a:ext uri="{63B3BB69-23CF-44E3-9099-C40C66FF867C}">
                  <a14:compatExt spid="_x0000_s324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188</xdr:row>
          <xdr:rowOff>57150</xdr:rowOff>
        </xdr:from>
        <xdr:to>
          <xdr:col>25</xdr:col>
          <xdr:colOff>1123950</xdr:colOff>
          <xdr:row>188</xdr:row>
          <xdr:rowOff>257175</xdr:rowOff>
        </xdr:to>
        <xdr:sp macro="" textlink="">
          <xdr:nvSpPr>
            <xdr:cNvPr id="3247" name="Button 175" hidden="1">
              <a:extLst>
                <a:ext uri="{63B3BB69-23CF-44E3-9099-C40C66FF867C}">
                  <a14:compatExt spid="_x0000_s324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189</xdr:row>
          <xdr:rowOff>57150</xdr:rowOff>
        </xdr:from>
        <xdr:to>
          <xdr:col>25</xdr:col>
          <xdr:colOff>1123950</xdr:colOff>
          <xdr:row>189</xdr:row>
          <xdr:rowOff>257175</xdr:rowOff>
        </xdr:to>
        <xdr:sp macro="" textlink="">
          <xdr:nvSpPr>
            <xdr:cNvPr id="3248" name="Button 176" hidden="1">
              <a:extLst>
                <a:ext uri="{63B3BB69-23CF-44E3-9099-C40C66FF867C}">
                  <a14:compatExt spid="_x0000_s324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190</xdr:row>
          <xdr:rowOff>57150</xdr:rowOff>
        </xdr:from>
        <xdr:to>
          <xdr:col>25</xdr:col>
          <xdr:colOff>1123950</xdr:colOff>
          <xdr:row>190</xdr:row>
          <xdr:rowOff>257175</xdr:rowOff>
        </xdr:to>
        <xdr:sp macro="" textlink="">
          <xdr:nvSpPr>
            <xdr:cNvPr id="3249" name="Button 177" hidden="1">
              <a:extLst>
                <a:ext uri="{63B3BB69-23CF-44E3-9099-C40C66FF867C}">
                  <a14:compatExt spid="_x0000_s324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191</xdr:row>
          <xdr:rowOff>57150</xdr:rowOff>
        </xdr:from>
        <xdr:to>
          <xdr:col>25</xdr:col>
          <xdr:colOff>1123950</xdr:colOff>
          <xdr:row>191</xdr:row>
          <xdr:rowOff>257175</xdr:rowOff>
        </xdr:to>
        <xdr:sp macro="" textlink="">
          <xdr:nvSpPr>
            <xdr:cNvPr id="3250" name="Button 178" hidden="1">
              <a:extLst>
                <a:ext uri="{63B3BB69-23CF-44E3-9099-C40C66FF867C}">
                  <a14:compatExt spid="_x0000_s325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192</xdr:row>
          <xdr:rowOff>57150</xdr:rowOff>
        </xdr:from>
        <xdr:to>
          <xdr:col>25</xdr:col>
          <xdr:colOff>1123950</xdr:colOff>
          <xdr:row>192</xdr:row>
          <xdr:rowOff>257175</xdr:rowOff>
        </xdr:to>
        <xdr:sp macro="" textlink="">
          <xdr:nvSpPr>
            <xdr:cNvPr id="3251" name="Button 179" hidden="1">
              <a:extLst>
                <a:ext uri="{63B3BB69-23CF-44E3-9099-C40C66FF867C}">
                  <a14:compatExt spid="_x0000_s325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193</xdr:row>
          <xdr:rowOff>57150</xdr:rowOff>
        </xdr:from>
        <xdr:to>
          <xdr:col>25</xdr:col>
          <xdr:colOff>1123950</xdr:colOff>
          <xdr:row>193</xdr:row>
          <xdr:rowOff>257175</xdr:rowOff>
        </xdr:to>
        <xdr:sp macro="" textlink="">
          <xdr:nvSpPr>
            <xdr:cNvPr id="3252" name="Button 180" hidden="1">
              <a:extLst>
                <a:ext uri="{63B3BB69-23CF-44E3-9099-C40C66FF867C}">
                  <a14:compatExt spid="_x0000_s325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194</xdr:row>
          <xdr:rowOff>57150</xdr:rowOff>
        </xdr:from>
        <xdr:to>
          <xdr:col>25</xdr:col>
          <xdr:colOff>1123950</xdr:colOff>
          <xdr:row>194</xdr:row>
          <xdr:rowOff>257175</xdr:rowOff>
        </xdr:to>
        <xdr:sp macro="" textlink="">
          <xdr:nvSpPr>
            <xdr:cNvPr id="3253" name="Button 181" hidden="1">
              <a:extLst>
                <a:ext uri="{63B3BB69-23CF-44E3-9099-C40C66FF867C}">
                  <a14:compatExt spid="_x0000_s325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195</xdr:row>
          <xdr:rowOff>57150</xdr:rowOff>
        </xdr:from>
        <xdr:to>
          <xdr:col>25</xdr:col>
          <xdr:colOff>1123950</xdr:colOff>
          <xdr:row>195</xdr:row>
          <xdr:rowOff>257175</xdr:rowOff>
        </xdr:to>
        <xdr:sp macro="" textlink="">
          <xdr:nvSpPr>
            <xdr:cNvPr id="3254" name="Button 182" hidden="1">
              <a:extLst>
                <a:ext uri="{63B3BB69-23CF-44E3-9099-C40C66FF867C}">
                  <a14:compatExt spid="_x0000_s325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196</xdr:row>
          <xdr:rowOff>57150</xdr:rowOff>
        </xdr:from>
        <xdr:to>
          <xdr:col>25</xdr:col>
          <xdr:colOff>1123950</xdr:colOff>
          <xdr:row>196</xdr:row>
          <xdr:rowOff>257175</xdr:rowOff>
        </xdr:to>
        <xdr:sp macro="" textlink="">
          <xdr:nvSpPr>
            <xdr:cNvPr id="3255" name="Button 183" hidden="1">
              <a:extLst>
                <a:ext uri="{63B3BB69-23CF-44E3-9099-C40C66FF867C}">
                  <a14:compatExt spid="_x0000_s325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197</xdr:row>
          <xdr:rowOff>57150</xdr:rowOff>
        </xdr:from>
        <xdr:to>
          <xdr:col>25</xdr:col>
          <xdr:colOff>1123950</xdr:colOff>
          <xdr:row>197</xdr:row>
          <xdr:rowOff>257175</xdr:rowOff>
        </xdr:to>
        <xdr:sp macro="" textlink="">
          <xdr:nvSpPr>
            <xdr:cNvPr id="3256" name="Button 184" hidden="1">
              <a:extLst>
                <a:ext uri="{63B3BB69-23CF-44E3-9099-C40C66FF867C}">
                  <a14:compatExt spid="_x0000_s325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198</xdr:row>
          <xdr:rowOff>57150</xdr:rowOff>
        </xdr:from>
        <xdr:to>
          <xdr:col>25</xdr:col>
          <xdr:colOff>1123950</xdr:colOff>
          <xdr:row>198</xdr:row>
          <xdr:rowOff>257175</xdr:rowOff>
        </xdr:to>
        <xdr:sp macro="" textlink="">
          <xdr:nvSpPr>
            <xdr:cNvPr id="3257" name="Button 185" hidden="1">
              <a:extLst>
                <a:ext uri="{63B3BB69-23CF-44E3-9099-C40C66FF867C}">
                  <a14:compatExt spid="_x0000_s325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199</xdr:row>
          <xdr:rowOff>57150</xdr:rowOff>
        </xdr:from>
        <xdr:to>
          <xdr:col>25</xdr:col>
          <xdr:colOff>1123950</xdr:colOff>
          <xdr:row>199</xdr:row>
          <xdr:rowOff>257175</xdr:rowOff>
        </xdr:to>
        <xdr:sp macro="" textlink="">
          <xdr:nvSpPr>
            <xdr:cNvPr id="3258" name="Button 186" hidden="1">
              <a:extLst>
                <a:ext uri="{63B3BB69-23CF-44E3-9099-C40C66FF867C}">
                  <a14:compatExt spid="_x0000_s325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200</xdr:row>
          <xdr:rowOff>57150</xdr:rowOff>
        </xdr:from>
        <xdr:to>
          <xdr:col>25</xdr:col>
          <xdr:colOff>1123950</xdr:colOff>
          <xdr:row>200</xdr:row>
          <xdr:rowOff>257175</xdr:rowOff>
        </xdr:to>
        <xdr:sp macro="" textlink="">
          <xdr:nvSpPr>
            <xdr:cNvPr id="3259" name="Button 187" hidden="1">
              <a:extLst>
                <a:ext uri="{63B3BB69-23CF-44E3-9099-C40C66FF867C}">
                  <a14:compatExt spid="_x0000_s325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201</xdr:row>
          <xdr:rowOff>57150</xdr:rowOff>
        </xdr:from>
        <xdr:to>
          <xdr:col>25</xdr:col>
          <xdr:colOff>1123950</xdr:colOff>
          <xdr:row>201</xdr:row>
          <xdr:rowOff>257175</xdr:rowOff>
        </xdr:to>
        <xdr:sp macro="" textlink="">
          <xdr:nvSpPr>
            <xdr:cNvPr id="3260" name="Button 188" hidden="1">
              <a:extLst>
                <a:ext uri="{63B3BB69-23CF-44E3-9099-C40C66FF867C}">
                  <a14:compatExt spid="_x0000_s326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202</xdr:row>
          <xdr:rowOff>57150</xdr:rowOff>
        </xdr:from>
        <xdr:to>
          <xdr:col>25</xdr:col>
          <xdr:colOff>1123950</xdr:colOff>
          <xdr:row>202</xdr:row>
          <xdr:rowOff>257175</xdr:rowOff>
        </xdr:to>
        <xdr:sp macro="" textlink="">
          <xdr:nvSpPr>
            <xdr:cNvPr id="3261" name="Button 189" hidden="1">
              <a:extLst>
                <a:ext uri="{63B3BB69-23CF-44E3-9099-C40C66FF867C}">
                  <a14:compatExt spid="_x0000_s326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203</xdr:row>
          <xdr:rowOff>57150</xdr:rowOff>
        </xdr:from>
        <xdr:to>
          <xdr:col>25</xdr:col>
          <xdr:colOff>1123950</xdr:colOff>
          <xdr:row>203</xdr:row>
          <xdr:rowOff>257175</xdr:rowOff>
        </xdr:to>
        <xdr:sp macro="" textlink="">
          <xdr:nvSpPr>
            <xdr:cNvPr id="3262" name="Button 190" hidden="1">
              <a:extLst>
                <a:ext uri="{63B3BB69-23CF-44E3-9099-C40C66FF867C}">
                  <a14:compatExt spid="_x0000_s326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204</xdr:row>
          <xdr:rowOff>57150</xdr:rowOff>
        </xdr:from>
        <xdr:to>
          <xdr:col>25</xdr:col>
          <xdr:colOff>1123950</xdr:colOff>
          <xdr:row>204</xdr:row>
          <xdr:rowOff>257175</xdr:rowOff>
        </xdr:to>
        <xdr:sp macro="" textlink="">
          <xdr:nvSpPr>
            <xdr:cNvPr id="3263" name="Button 191" hidden="1">
              <a:extLst>
                <a:ext uri="{63B3BB69-23CF-44E3-9099-C40C66FF867C}">
                  <a14:compatExt spid="_x0000_s326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205</xdr:row>
          <xdr:rowOff>57150</xdr:rowOff>
        </xdr:from>
        <xdr:to>
          <xdr:col>25</xdr:col>
          <xdr:colOff>1123950</xdr:colOff>
          <xdr:row>205</xdr:row>
          <xdr:rowOff>257175</xdr:rowOff>
        </xdr:to>
        <xdr:sp macro="" textlink="">
          <xdr:nvSpPr>
            <xdr:cNvPr id="3264" name="Button 192" hidden="1">
              <a:extLst>
                <a:ext uri="{63B3BB69-23CF-44E3-9099-C40C66FF867C}">
                  <a14:compatExt spid="_x0000_s326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206</xdr:row>
          <xdr:rowOff>57150</xdr:rowOff>
        </xdr:from>
        <xdr:to>
          <xdr:col>25</xdr:col>
          <xdr:colOff>1123950</xdr:colOff>
          <xdr:row>206</xdr:row>
          <xdr:rowOff>257175</xdr:rowOff>
        </xdr:to>
        <xdr:sp macro="" textlink="">
          <xdr:nvSpPr>
            <xdr:cNvPr id="3265" name="Button 193" hidden="1">
              <a:extLst>
                <a:ext uri="{63B3BB69-23CF-44E3-9099-C40C66FF867C}">
                  <a14:compatExt spid="_x0000_s326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207</xdr:row>
          <xdr:rowOff>57150</xdr:rowOff>
        </xdr:from>
        <xdr:to>
          <xdr:col>25</xdr:col>
          <xdr:colOff>1123950</xdr:colOff>
          <xdr:row>207</xdr:row>
          <xdr:rowOff>257175</xdr:rowOff>
        </xdr:to>
        <xdr:sp macro="" textlink="">
          <xdr:nvSpPr>
            <xdr:cNvPr id="3266" name="Button 194" hidden="1">
              <a:extLst>
                <a:ext uri="{63B3BB69-23CF-44E3-9099-C40C66FF867C}">
                  <a14:compatExt spid="_x0000_s326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208</xdr:row>
          <xdr:rowOff>57150</xdr:rowOff>
        </xdr:from>
        <xdr:to>
          <xdr:col>25</xdr:col>
          <xdr:colOff>1123950</xdr:colOff>
          <xdr:row>208</xdr:row>
          <xdr:rowOff>257175</xdr:rowOff>
        </xdr:to>
        <xdr:sp macro="" textlink="">
          <xdr:nvSpPr>
            <xdr:cNvPr id="3267" name="Button 195" hidden="1">
              <a:extLst>
                <a:ext uri="{63B3BB69-23CF-44E3-9099-C40C66FF867C}">
                  <a14:compatExt spid="_x0000_s326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209</xdr:row>
          <xdr:rowOff>57150</xdr:rowOff>
        </xdr:from>
        <xdr:to>
          <xdr:col>25</xdr:col>
          <xdr:colOff>1123950</xdr:colOff>
          <xdr:row>209</xdr:row>
          <xdr:rowOff>257175</xdr:rowOff>
        </xdr:to>
        <xdr:sp macro="" textlink="">
          <xdr:nvSpPr>
            <xdr:cNvPr id="3268" name="Button 196" hidden="1">
              <a:extLst>
                <a:ext uri="{63B3BB69-23CF-44E3-9099-C40C66FF867C}">
                  <a14:compatExt spid="_x0000_s326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210</xdr:row>
          <xdr:rowOff>57150</xdr:rowOff>
        </xdr:from>
        <xdr:to>
          <xdr:col>25</xdr:col>
          <xdr:colOff>1123950</xdr:colOff>
          <xdr:row>210</xdr:row>
          <xdr:rowOff>257175</xdr:rowOff>
        </xdr:to>
        <xdr:sp macro="" textlink="">
          <xdr:nvSpPr>
            <xdr:cNvPr id="3269" name="Button 197" hidden="1">
              <a:extLst>
                <a:ext uri="{63B3BB69-23CF-44E3-9099-C40C66FF867C}">
                  <a14:compatExt spid="_x0000_s326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211</xdr:row>
          <xdr:rowOff>57150</xdr:rowOff>
        </xdr:from>
        <xdr:to>
          <xdr:col>25</xdr:col>
          <xdr:colOff>1123950</xdr:colOff>
          <xdr:row>211</xdr:row>
          <xdr:rowOff>257175</xdr:rowOff>
        </xdr:to>
        <xdr:sp macro="" textlink="">
          <xdr:nvSpPr>
            <xdr:cNvPr id="3270" name="Button 198" hidden="1">
              <a:extLst>
                <a:ext uri="{63B3BB69-23CF-44E3-9099-C40C66FF867C}">
                  <a14:compatExt spid="_x0000_s327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212</xdr:row>
          <xdr:rowOff>57150</xdr:rowOff>
        </xdr:from>
        <xdr:to>
          <xdr:col>25</xdr:col>
          <xdr:colOff>1123950</xdr:colOff>
          <xdr:row>212</xdr:row>
          <xdr:rowOff>257175</xdr:rowOff>
        </xdr:to>
        <xdr:sp macro="" textlink="">
          <xdr:nvSpPr>
            <xdr:cNvPr id="3271" name="Button 199" hidden="1">
              <a:extLst>
                <a:ext uri="{63B3BB69-23CF-44E3-9099-C40C66FF867C}">
                  <a14:compatExt spid="_x0000_s327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213</xdr:row>
          <xdr:rowOff>57150</xdr:rowOff>
        </xdr:from>
        <xdr:to>
          <xdr:col>25</xdr:col>
          <xdr:colOff>1123950</xdr:colOff>
          <xdr:row>213</xdr:row>
          <xdr:rowOff>257175</xdr:rowOff>
        </xdr:to>
        <xdr:sp macro="" textlink="">
          <xdr:nvSpPr>
            <xdr:cNvPr id="3272" name="Button 200" hidden="1">
              <a:extLst>
                <a:ext uri="{63B3BB69-23CF-44E3-9099-C40C66FF867C}">
                  <a14:compatExt spid="_x0000_s327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214</xdr:row>
          <xdr:rowOff>57150</xdr:rowOff>
        </xdr:from>
        <xdr:to>
          <xdr:col>25</xdr:col>
          <xdr:colOff>1123950</xdr:colOff>
          <xdr:row>214</xdr:row>
          <xdr:rowOff>257175</xdr:rowOff>
        </xdr:to>
        <xdr:sp macro="" textlink="">
          <xdr:nvSpPr>
            <xdr:cNvPr id="3273" name="Button 201" hidden="1">
              <a:extLst>
                <a:ext uri="{63B3BB69-23CF-44E3-9099-C40C66FF867C}">
                  <a14:compatExt spid="_x0000_s327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215</xdr:row>
          <xdr:rowOff>57150</xdr:rowOff>
        </xdr:from>
        <xdr:to>
          <xdr:col>25</xdr:col>
          <xdr:colOff>1123950</xdr:colOff>
          <xdr:row>215</xdr:row>
          <xdr:rowOff>257175</xdr:rowOff>
        </xdr:to>
        <xdr:sp macro="" textlink="">
          <xdr:nvSpPr>
            <xdr:cNvPr id="3274" name="Button 202" hidden="1">
              <a:extLst>
                <a:ext uri="{63B3BB69-23CF-44E3-9099-C40C66FF867C}">
                  <a14:compatExt spid="_x0000_s327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216</xdr:row>
          <xdr:rowOff>57150</xdr:rowOff>
        </xdr:from>
        <xdr:to>
          <xdr:col>25</xdr:col>
          <xdr:colOff>1123950</xdr:colOff>
          <xdr:row>216</xdr:row>
          <xdr:rowOff>257175</xdr:rowOff>
        </xdr:to>
        <xdr:sp macro="" textlink="">
          <xdr:nvSpPr>
            <xdr:cNvPr id="3275" name="Button 203" hidden="1">
              <a:extLst>
                <a:ext uri="{63B3BB69-23CF-44E3-9099-C40C66FF867C}">
                  <a14:compatExt spid="_x0000_s327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217</xdr:row>
          <xdr:rowOff>57150</xdr:rowOff>
        </xdr:from>
        <xdr:to>
          <xdr:col>25</xdr:col>
          <xdr:colOff>1123950</xdr:colOff>
          <xdr:row>217</xdr:row>
          <xdr:rowOff>257175</xdr:rowOff>
        </xdr:to>
        <xdr:sp macro="" textlink="">
          <xdr:nvSpPr>
            <xdr:cNvPr id="3276" name="Button 204" hidden="1">
              <a:extLst>
                <a:ext uri="{63B3BB69-23CF-44E3-9099-C40C66FF867C}">
                  <a14:compatExt spid="_x0000_s327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218</xdr:row>
          <xdr:rowOff>57150</xdr:rowOff>
        </xdr:from>
        <xdr:to>
          <xdr:col>25</xdr:col>
          <xdr:colOff>1123950</xdr:colOff>
          <xdr:row>218</xdr:row>
          <xdr:rowOff>257175</xdr:rowOff>
        </xdr:to>
        <xdr:sp macro="" textlink="">
          <xdr:nvSpPr>
            <xdr:cNvPr id="3277" name="Button 205" hidden="1">
              <a:extLst>
                <a:ext uri="{63B3BB69-23CF-44E3-9099-C40C66FF867C}">
                  <a14:compatExt spid="_x0000_s327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219</xdr:row>
          <xdr:rowOff>57150</xdr:rowOff>
        </xdr:from>
        <xdr:to>
          <xdr:col>25</xdr:col>
          <xdr:colOff>1123950</xdr:colOff>
          <xdr:row>219</xdr:row>
          <xdr:rowOff>257175</xdr:rowOff>
        </xdr:to>
        <xdr:sp macro="" textlink="">
          <xdr:nvSpPr>
            <xdr:cNvPr id="3278" name="Button 206" hidden="1">
              <a:extLst>
                <a:ext uri="{63B3BB69-23CF-44E3-9099-C40C66FF867C}">
                  <a14:compatExt spid="_x0000_s327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220</xdr:row>
          <xdr:rowOff>57150</xdr:rowOff>
        </xdr:from>
        <xdr:to>
          <xdr:col>25</xdr:col>
          <xdr:colOff>1123950</xdr:colOff>
          <xdr:row>220</xdr:row>
          <xdr:rowOff>257175</xdr:rowOff>
        </xdr:to>
        <xdr:sp macro="" textlink="">
          <xdr:nvSpPr>
            <xdr:cNvPr id="3279" name="Button 207" hidden="1">
              <a:extLst>
                <a:ext uri="{63B3BB69-23CF-44E3-9099-C40C66FF867C}">
                  <a14:compatExt spid="_x0000_s327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221</xdr:row>
          <xdr:rowOff>57150</xdr:rowOff>
        </xdr:from>
        <xdr:to>
          <xdr:col>25</xdr:col>
          <xdr:colOff>1123950</xdr:colOff>
          <xdr:row>221</xdr:row>
          <xdr:rowOff>257175</xdr:rowOff>
        </xdr:to>
        <xdr:sp macro="" textlink="">
          <xdr:nvSpPr>
            <xdr:cNvPr id="3280" name="Button 208" hidden="1">
              <a:extLst>
                <a:ext uri="{63B3BB69-23CF-44E3-9099-C40C66FF867C}">
                  <a14:compatExt spid="_x0000_s328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222</xdr:row>
          <xdr:rowOff>57150</xdr:rowOff>
        </xdr:from>
        <xdr:to>
          <xdr:col>25</xdr:col>
          <xdr:colOff>1123950</xdr:colOff>
          <xdr:row>222</xdr:row>
          <xdr:rowOff>257175</xdr:rowOff>
        </xdr:to>
        <xdr:sp macro="" textlink="">
          <xdr:nvSpPr>
            <xdr:cNvPr id="3281" name="Button 209" hidden="1">
              <a:extLst>
                <a:ext uri="{63B3BB69-23CF-44E3-9099-C40C66FF867C}">
                  <a14:compatExt spid="_x0000_s328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223</xdr:row>
          <xdr:rowOff>57150</xdr:rowOff>
        </xdr:from>
        <xdr:to>
          <xdr:col>25</xdr:col>
          <xdr:colOff>1123950</xdr:colOff>
          <xdr:row>223</xdr:row>
          <xdr:rowOff>257175</xdr:rowOff>
        </xdr:to>
        <xdr:sp macro="" textlink="">
          <xdr:nvSpPr>
            <xdr:cNvPr id="3282" name="Button 210" hidden="1">
              <a:extLst>
                <a:ext uri="{63B3BB69-23CF-44E3-9099-C40C66FF867C}">
                  <a14:compatExt spid="_x0000_s328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224</xdr:row>
          <xdr:rowOff>57150</xdr:rowOff>
        </xdr:from>
        <xdr:to>
          <xdr:col>25</xdr:col>
          <xdr:colOff>1123950</xdr:colOff>
          <xdr:row>224</xdr:row>
          <xdr:rowOff>257175</xdr:rowOff>
        </xdr:to>
        <xdr:sp macro="" textlink="">
          <xdr:nvSpPr>
            <xdr:cNvPr id="3283" name="Button 211" hidden="1">
              <a:extLst>
                <a:ext uri="{63B3BB69-23CF-44E3-9099-C40C66FF867C}">
                  <a14:compatExt spid="_x0000_s328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225</xdr:row>
          <xdr:rowOff>57150</xdr:rowOff>
        </xdr:from>
        <xdr:to>
          <xdr:col>25</xdr:col>
          <xdr:colOff>1123950</xdr:colOff>
          <xdr:row>225</xdr:row>
          <xdr:rowOff>257175</xdr:rowOff>
        </xdr:to>
        <xdr:sp macro="" textlink="">
          <xdr:nvSpPr>
            <xdr:cNvPr id="3284" name="Button 212" hidden="1">
              <a:extLst>
                <a:ext uri="{63B3BB69-23CF-44E3-9099-C40C66FF867C}">
                  <a14:compatExt spid="_x0000_s328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226</xdr:row>
          <xdr:rowOff>57150</xdr:rowOff>
        </xdr:from>
        <xdr:to>
          <xdr:col>25</xdr:col>
          <xdr:colOff>1123950</xdr:colOff>
          <xdr:row>226</xdr:row>
          <xdr:rowOff>257175</xdr:rowOff>
        </xdr:to>
        <xdr:sp macro="" textlink="">
          <xdr:nvSpPr>
            <xdr:cNvPr id="3285" name="Button 213" hidden="1">
              <a:extLst>
                <a:ext uri="{63B3BB69-23CF-44E3-9099-C40C66FF867C}">
                  <a14:compatExt spid="_x0000_s328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227</xdr:row>
          <xdr:rowOff>57150</xdr:rowOff>
        </xdr:from>
        <xdr:to>
          <xdr:col>25</xdr:col>
          <xdr:colOff>1123950</xdr:colOff>
          <xdr:row>227</xdr:row>
          <xdr:rowOff>257175</xdr:rowOff>
        </xdr:to>
        <xdr:sp macro="" textlink="">
          <xdr:nvSpPr>
            <xdr:cNvPr id="3286" name="Button 214" hidden="1">
              <a:extLst>
                <a:ext uri="{63B3BB69-23CF-44E3-9099-C40C66FF867C}">
                  <a14:compatExt spid="_x0000_s328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228</xdr:row>
          <xdr:rowOff>57150</xdr:rowOff>
        </xdr:from>
        <xdr:to>
          <xdr:col>25</xdr:col>
          <xdr:colOff>1123950</xdr:colOff>
          <xdr:row>228</xdr:row>
          <xdr:rowOff>257175</xdr:rowOff>
        </xdr:to>
        <xdr:sp macro="" textlink="">
          <xdr:nvSpPr>
            <xdr:cNvPr id="3287" name="Button 215" hidden="1">
              <a:extLst>
                <a:ext uri="{63B3BB69-23CF-44E3-9099-C40C66FF867C}">
                  <a14:compatExt spid="_x0000_s328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229</xdr:row>
          <xdr:rowOff>57150</xdr:rowOff>
        </xdr:from>
        <xdr:to>
          <xdr:col>25</xdr:col>
          <xdr:colOff>1123950</xdr:colOff>
          <xdr:row>229</xdr:row>
          <xdr:rowOff>257175</xdr:rowOff>
        </xdr:to>
        <xdr:sp macro="" textlink="">
          <xdr:nvSpPr>
            <xdr:cNvPr id="3288" name="Button 216" hidden="1">
              <a:extLst>
                <a:ext uri="{63B3BB69-23CF-44E3-9099-C40C66FF867C}">
                  <a14:compatExt spid="_x0000_s328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230</xdr:row>
          <xdr:rowOff>57150</xdr:rowOff>
        </xdr:from>
        <xdr:to>
          <xdr:col>25</xdr:col>
          <xdr:colOff>1123950</xdr:colOff>
          <xdr:row>230</xdr:row>
          <xdr:rowOff>257175</xdr:rowOff>
        </xdr:to>
        <xdr:sp macro="" textlink="">
          <xdr:nvSpPr>
            <xdr:cNvPr id="3289" name="Button 217" hidden="1">
              <a:extLst>
                <a:ext uri="{63B3BB69-23CF-44E3-9099-C40C66FF867C}">
                  <a14:compatExt spid="_x0000_s328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231</xdr:row>
          <xdr:rowOff>57150</xdr:rowOff>
        </xdr:from>
        <xdr:to>
          <xdr:col>25</xdr:col>
          <xdr:colOff>1123950</xdr:colOff>
          <xdr:row>231</xdr:row>
          <xdr:rowOff>257175</xdr:rowOff>
        </xdr:to>
        <xdr:sp macro="" textlink="">
          <xdr:nvSpPr>
            <xdr:cNvPr id="3290" name="Button 218" hidden="1">
              <a:extLst>
                <a:ext uri="{63B3BB69-23CF-44E3-9099-C40C66FF867C}">
                  <a14:compatExt spid="_x0000_s329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232</xdr:row>
          <xdr:rowOff>57150</xdr:rowOff>
        </xdr:from>
        <xdr:to>
          <xdr:col>25</xdr:col>
          <xdr:colOff>1123950</xdr:colOff>
          <xdr:row>232</xdr:row>
          <xdr:rowOff>257175</xdr:rowOff>
        </xdr:to>
        <xdr:sp macro="" textlink="">
          <xdr:nvSpPr>
            <xdr:cNvPr id="3291" name="Button 219" hidden="1">
              <a:extLst>
                <a:ext uri="{63B3BB69-23CF-44E3-9099-C40C66FF867C}">
                  <a14:compatExt spid="_x0000_s329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233</xdr:row>
          <xdr:rowOff>57150</xdr:rowOff>
        </xdr:from>
        <xdr:to>
          <xdr:col>25</xdr:col>
          <xdr:colOff>1123950</xdr:colOff>
          <xdr:row>233</xdr:row>
          <xdr:rowOff>257175</xdr:rowOff>
        </xdr:to>
        <xdr:sp macro="" textlink="">
          <xdr:nvSpPr>
            <xdr:cNvPr id="3292" name="Button 220" hidden="1">
              <a:extLst>
                <a:ext uri="{63B3BB69-23CF-44E3-9099-C40C66FF867C}">
                  <a14:compatExt spid="_x0000_s329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234</xdr:row>
          <xdr:rowOff>57150</xdr:rowOff>
        </xdr:from>
        <xdr:to>
          <xdr:col>25</xdr:col>
          <xdr:colOff>1123950</xdr:colOff>
          <xdr:row>234</xdr:row>
          <xdr:rowOff>257175</xdr:rowOff>
        </xdr:to>
        <xdr:sp macro="" textlink="">
          <xdr:nvSpPr>
            <xdr:cNvPr id="3293" name="Button 221" hidden="1">
              <a:extLst>
                <a:ext uri="{63B3BB69-23CF-44E3-9099-C40C66FF867C}">
                  <a14:compatExt spid="_x0000_s329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235</xdr:row>
          <xdr:rowOff>57150</xdr:rowOff>
        </xdr:from>
        <xdr:to>
          <xdr:col>25</xdr:col>
          <xdr:colOff>1123950</xdr:colOff>
          <xdr:row>235</xdr:row>
          <xdr:rowOff>257175</xdr:rowOff>
        </xdr:to>
        <xdr:sp macro="" textlink="">
          <xdr:nvSpPr>
            <xdr:cNvPr id="3294" name="Button 222" hidden="1">
              <a:extLst>
                <a:ext uri="{63B3BB69-23CF-44E3-9099-C40C66FF867C}">
                  <a14:compatExt spid="_x0000_s329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236</xdr:row>
          <xdr:rowOff>57150</xdr:rowOff>
        </xdr:from>
        <xdr:to>
          <xdr:col>25</xdr:col>
          <xdr:colOff>1123950</xdr:colOff>
          <xdr:row>236</xdr:row>
          <xdr:rowOff>257175</xdr:rowOff>
        </xdr:to>
        <xdr:sp macro="" textlink="">
          <xdr:nvSpPr>
            <xdr:cNvPr id="3295" name="Button 223" hidden="1">
              <a:extLst>
                <a:ext uri="{63B3BB69-23CF-44E3-9099-C40C66FF867C}">
                  <a14:compatExt spid="_x0000_s329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237</xdr:row>
          <xdr:rowOff>57150</xdr:rowOff>
        </xdr:from>
        <xdr:to>
          <xdr:col>25</xdr:col>
          <xdr:colOff>1123950</xdr:colOff>
          <xdr:row>237</xdr:row>
          <xdr:rowOff>257175</xdr:rowOff>
        </xdr:to>
        <xdr:sp macro="" textlink="">
          <xdr:nvSpPr>
            <xdr:cNvPr id="3296" name="Button 224" hidden="1">
              <a:extLst>
                <a:ext uri="{63B3BB69-23CF-44E3-9099-C40C66FF867C}">
                  <a14:compatExt spid="_x0000_s329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238</xdr:row>
          <xdr:rowOff>57150</xdr:rowOff>
        </xdr:from>
        <xdr:to>
          <xdr:col>25</xdr:col>
          <xdr:colOff>1123950</xdr:colOff>
          <xdr:row>238</xdr:row>
          <xdr:rowOff>257175</xdr:rowOff>
        </xdr:to>
        <xdr:sp macro="" textlink="">
          <xdr:nvSpPr>
            <xdr:cNvPr id="3297" name="Button 225" hidden="1">
              <a:extLst>
                <a:ext uri="{63B3BB69-23CF-44E3-9099-C40C66FF867C}">
                  <a14:compatExt spid="_x0000_s329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239</xdr:row>
          <xdr:rowOff>57150</xdr:rowOff>
        </xdr:from>
        <xdr:to>
          <xdr:col>25</xdr:col>
          <xdr:colOff>1123950</xdr:colOff>
          <xdr:row>239</xdr:row>
          <xdr:rowOff>257175</xdr:rowOff>
        </xdr:to>
        <xdr:sp macro="" textlink="">
          <xdr:nvSpPr>
            <xdr:cNvPr id="3298" name="Button 226" hidden="1">
              <a:extLst>
                <a:ext uri="{63B3BB69-23CF-44E3-9099-C40C66FF867C}">
                  <a14:compatExt spid="_x0000_s329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240</xdr:row>
          <xdr:rowOff>57150</xdr:rowOff>
        </xdr:from>
        <xdr:to>
          <xdr:col>25</xdr:col>
          <xdr:colOff>1123950</xdr:colOff>
          <xdr:row>240</xdr:row>
          <xdr:rowOff>257175</xdr:rowOff>
        </xdr:to>
        <xdr:sp macro="" textlink="">
          <xdr:nvSpPr>
            <xdr:cNvPr id="3299" name="Button 227" hidden="1">
              <a:extLst>
                <a:ext uri="{63B3BB69-23CF-44E3-9099-C40C66FF867C}">
                  <a14:compatExt spid="_x0000_s329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241</xdr:row>
          <xdr:rowOff>57150</xdr:rowOff>
        </xdr:from>
        <xdr:to>
          <xdr:col>25</xdr:col>
          <xdr:colOff>1123950</xdr:colOff>
          <xdr:row>241</xdr:row>
          <xdr:rowOff>257175</xdr:rowOff>
        </xdr:to>
        <xdr:sp macro="" textlink="">
          <xdr:nvSpPr>
            <xdr:cNvPr id="3300" name="Button 228" hidden="1">
              <a:extLst>
                <a:ext uri="{63B3BB69-23CF-44E3-9099-C40C66FF867C}">
                  <a14:compatExt spid="_x0000_s33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242</xdr:row>
          <xdr:rowOff>57150</xdr:rowOff>
        </xdr:from>
        <xdr:to>
          <xdr:col>25</xdr:col>
          <xdr:colOff>1123950</xdr:colOff>
          <xdr:row>242</xdr:row>
          <xdr:rowOff>257175</xdr:rowOff>
        </xdr:to>
        <xdr:sp macro="" textlink="">
          <xdr:nvSpPr>
            <xdr:cNvPr id="3301" name="Button 229" hidden="1">
              <a:extLst>
                <a:ext uri="{63B3BB69-23CF-44E3-9099-C40C66FF867C}">
                  <a14:compatExt spid="_x0000_s330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243</xdr:row>
          <xdr:rowOff>57150</xdr:rowOff>
        </xdr:from>
        <xdr:to>
          <xdr:col>25</xdr:col>
          <xdr:colOff>1123950</xdr:colOff>
          <xdr:row>243</xdr:row>
          <xdr:rowOff>257175</xdr:rowOff>
        </xdr:to>
        <xdr:sp macro="" textlink="">
          <xdr:nvSpPr>
            <xdr:cNvPr id="3302" name="Button 230" hidden="1">
              <a:extLst>
                <a:ext uri="{63B3BB69-23CF-44E3-9099-C40C66FF867C}">
                  <a14:compatExt spid="_x0000_s330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244</xdr:row>
          <xdr:rowOff>57150</xdr:rowOff>
        </xdr:from>
        <xdr:to>
          <xdr:col>25</xdr:col>
          <xdr:colOff>1123950</xdr:colOff>
          <xdr:row>244</xdr:row>
          <xdr:rowOff>257175</xdr:rowOff>
        </xdr:to>
        <xdr:sp macro="" textlink="">
          <xdr:nvSpPr>
            <xdr:cNvPr id="3303" name="Button 231" hidden="1">
              <a:extLst>
                <a:ext uri="{63B3BB69-23CF-44E3-9099-C40C66FF867C}">
                  <a14:compatExt spid="_x0000_s330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245</xdr:row>
          <xdr:rowOff>57150</xdr:rowOff>
        </xdr:from>
        <xdr:to>
          <xdr:col>25</xdr:col>
          <xdr:colOff>1123950</xdr:colOff>
          <xdr:row>245</xdr:row>
          <xdr:rowOff>257175</xdr:rowOff>
        </xdr:to>
        <xdr:sp macro="" textlink="">
          <xdr:nvSpPr>
            <xdr:cNvPr id="3304" name="Button 232" hidden="1">
              <a:extLst>
                <a:ext uri="{63B3BB69-23CF-44E3-9099-C40C66FF867C}">
                  <a14:compatExt spid="_x0000_s330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246</xdr:row>
          <xdr:rowOff>57150</xdr:rowOff>
        </xdr:from>
        <xdr:to>
          <xdr:col>25</xdr:col>
          <xdr:colOff>1123950</xdr:colOff>
          <xdr:row>246</xdr:row>
          <xdr:rowOff>257175</xdr:rowOff>
        </xdr:to>
        <xdr:sp macro="" textlink="">
          <xdr:nvSpPr>
            <xdr:cNvPr id="3305" name="Button 233" hidden="1">
              <a:extLst>
                <a:ext uri="{63B3BB69-23CF-44E3-9099-C40C66FF867C}">
                  <a14:compatExt spid="_x0000_s330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247</xdr:row>
          <xdr:rowOff>57150</xdr:rowOff>
        </xdr:from>
        <xdr:to>
          <xdr:col>25</xdr:col>
          <xdr:colOff>1123950</xdr:colOff>
          <xdr:row>247</xdr:row>
          <xdr:rowOff>257175</xdr:rowOff>
        </xdr:to>
        <xdr:sp macro="" textlink="">
          <xdr:nvSpPr>
            <xdr:cNvPr id="3306" name="Button 234" hidden="1">
              <a:extLst>
                <a:ext uri="{63B3BB69-23CF-44E3-9099-C40C66FF867C}">
                  <a14:compatExt spid="_x0000_s330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248</xdr:row>
          <xdr:rowOff>57150</xdr:rowOff>
        </xdr:from>
        <xdr:to>
          <xdr:col>25</xdr:col>
          <xdr:colOff>1123950</xdr:colOff>
          <xdr:row>248</xdr:row>
          <xdr:rowOff>257175</xdr:rowOff>
        </xdr:to>
        <xdr:sp macro="" textlink="">
          <xdr:nvSpPr>
            <xdr:cNvPr id="3307" name="Button 235" hidden="1">
              <a:extLst>
                <a:ext uri="{63B3BB69-23CF-44E3-9099-C40C66FF867C}">
                  <a14:compatExt spid="_x0000_s330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249</xdr:row>
          <xdr:rowOff>57150</xdr:rowOff>
        </xdr:from>
        <xdr:to>
          <xdr:col>25</xdr:col>
          <xdr:colOff>1123950</xdr:colOff>
          <xdr:row>249</xdr:row>
          <xdr:rowOff>257175</xdr:rowOff>
        </xdr:to>
        <xdr:sp macro="" textlink="">
          <xdr:nvSpPr>
            <xdr:cNvPr id="3308" name="Button 236" hidden="1">
              <a:extLst>
                <a:ext uri="{63B3BB69-23CF-44E3-9099-C40C66FF867C}">
                  <a14:compatExt spid="_x0000_s330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250</xdr:row>
          <xdr:rowOff>57150</xdr:rowOff>
        </xdr:from>
        <xdr:to>
          <xdr:col>25</xdr:col>
          <xdr:colOff>1123950</xdr:colOff>
          <xdr:row>250</xdr:row>
          <xdr:rowOff>257175</xdr:rowOff>
        </xdr:to>
        <xdr:sp macro="" textlink="">
          <xdr:nvSpPr>
            <xdr:cNvPr id="3309" name="Button 237" hidden="1">
              <a:extLst>
                <a:ext uri="{63B3BB69-23CF-44E3-9099-C40C66FF867C}">
                  <a14:compatExt spid="_x0000_s330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251</xdr:row>
          <xdr:rowOff>57150</xdr:rowOff>
        </xdr:from>
        <xdr:to>
          <xdr:col>25</xdr:col>
          <xdr:colOff>1123950</xdr:colOff>
          <xdr:row>251</xdr:row>
          <xdr:rowOff>257175</xdr:rowOff>
        </xdr:to>
        <xdr:sp macro="" textlink="">
          <xdr:nvSpPr>
            <xdr:cNvPr id="3310" name="Button 238" hidden="1">
              <a:extLst>
                <a:ext uri="{63B3BB69-23CF-44E3-9099-C40C66FF867C}">
                  <a14:compatExt spid="_x0000_s331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252</xdr:row>
          <xdr:rowOff>57150</xdr:rowOff>
        </xdr:from>
        <xdr:to>
          <xdr:col>25</xdr:col>
          <xdr:colOff>1123950</xdr:colOff>
          <xdr:row>252</xdr:row>
          <xdr:rowOff>257175</xdr:rowOff>
        </xdr:to>
        <xdr:sp macro="" textlink="">
          <xdr:nvSpPr>
            <xdr:cNvPr id="3311" name="Button 239" hidden="1">
              <a:extLst>
                <a:ext uri="{63B3BB69-23CF-44E3-9099-C40C66FF867C}">
                  <a14:compatExt spid="_x0000_s331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253</xdr:row>
          <xdr:rowOff>57150</xdr:rowOff>
        </xdr:from>
        <xdr:to>
          <xdr:col>25</xdr:col>
          <xdr:colOff>1123950</xdr:colOff>
          <xdr:row>253</xdr:row>
          <xdr:rowOff>257175</xdr:rowOff>
        </xdr:to>
        <xdr:sp macro="" textlink="">
          <xdr:nvSpPr>
            <xdr:cNvPr id="3312" name="Button 240" hidden="1">
              <a:extLst>
                <a:ext uri="{63B3BB69-23CF-44E3-9099-C40C66FF867C}">
                  <a14:compatExt spid="_x0000_s331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254</xdr:row>
          <xdr:rowOff>57150</xdr:rowOff>
        </xdr:from>
        <xdr:to>
          <xdr:col>25</xdr:col>
          <xdr:colOff>1123950</xdr:colOff>
          <xdr:row>254</xdr:row>
          <xdr:rowOff>257175</xdr:rowOff>
        </xdr:to>
        <xdr:sp macro="" textlink="">
          <xdr:nvSpPr>
            <xdr:cNvPr id="3313" name="Button 241" hidden="1">
              <a:extLst>
                <a:ext uri="{63B3BB69-23CF-44E3-9099-C40C66FF867C}">
                  <a14:compatExt spid="_x0000_s331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255</xdr:row>
          <xdr:rowOff>57150</xdr:rowOff>
        </xdr:from>
        <xdr:to>
          <xdr:col>25</xdr:col>
          <xdr:colOff>1123950</xdr:colOff>
          <xdr:row>255</xdr:row>
          <xdr:rowOff>257175</xdr:rowOff>
        </xdr:to>
        <xdr:sp macro="" textlink="">
          <xdr:nvSpPr>
            <xdr:cNvPr id="3314" name="Button 242" hidden="1">
              <a:extLst>
                <a:ext uri="{63B3BB69-23CF-44E3-9099-C40C66FF867C}">
                  <a14:compatExt spid="_x0000_s331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256</xdr:row>
          <xdr:rowOff>57150</xdr:rowOff>
        </xdr:from>
        <xdr:to>
          <xdr:col>25</xdr:col>
          <xdr:colOff>1123950</xdr:colOff>
          <xdr:row>256</xdr:row>
          <xdr:rowOff>257175</xdr:rowOff>
        </xdr:to>
        <xdr:sp macro="" textlink="">
          <xdr:nvSpPr>
            <xdr:cNvPr id="3315" name="Button 243" hidden="1">
              <a:extLst>
                <a:ext uri="{63B3BB69-23CF-44E3-9099-C40C66FF867C}">
                  <a14:compatExt spid="_x0000_s331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257</xdr:row>
          <xdr:rowOff>57150</xdr:rowOff>
        </xdr:from>
        <xdr:to>
          <xdr:col>25</xdr:col>
          <xdr:colOff>1123950</xdr:colOff>
          <xdr:row>257</xdr:row>
          <xdr:rowOff>257175</xdr:rowOff>
        </xdr:to>
        <xdr:sp macro="" textlink="">
          <xdr:nvSpPr>
            <xdr:cNvPr id="3316" name="Button 244" hidden="1">
              <a:extLst>
                <a:ext uri="{63B3BB69-23CF-44E3-9099-C40C66FF867C}">
                  <a14:compatExt spid="_x0000_s331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258</xdr:row>
          <xdr:rowOff>57150</xdr:rowOff>
        </xdr:from>
        <xdr:to>
          <xdr:col>25</xdr:col>
          <xdr:colOff>1123950</xdr:colOff>
          <xdr:row>258</xdr:row>
          <xdr:rowOff>257175</xdr:rowOff>
        </xdr:to>
        <xdr:sp macro="" textlink="">
          <xdr:nvSpPr>
            <xdr:cNvPr id="3317" name="Button 245" hidden="1">
              <a:extLst>
                <a:ext uri="{63B3BB69-23CF-44E3-9099-C40C66FF867C}">
                  <a14:compatExt spid="_x0000_s331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259</xdr:row>
          <xdr:rowOff>57150</xdr:rowOff>
        </xdr:from>
        <xdr:to>
          <xdr:col>25</xdr:col>
          <xdr:colOff>1123950</xdr:colOff>
          <xdr:row>259</xdr:row>
          <xdr:rowOff>257175</xdr:rowOff>
        </xdr:to>
        <xdr:sp macro="" textlink="">
          <xdr:nvSpPr>
            <xdr:cNvPr id="3318" name="Button 246" hidden="1">
              <a:extLst>
                <a:ext uri="{63B3BB69-23CF-44E3-9099-C40C66FF867C}">
                  <a14:compatExt spid="_x0000_s331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260</xdr:row>
          <xdr:rowOff>57150</xdr:rowOff>
        </xdr:from>
        <xdr:to>
          <xdr:col>25</xdr:col>
          <xdr:colOff>1123950</xdr:colOff>
          <xdr:row>260</xdr:row>
          <xdr:rowOff>257175</xdr:rowOff>
        </xdr:to>
        <xdr:sp macro="" textlink="">
          <xdr:nvSpPr>
            <xdr:cNvPr id="3319" name="Button 247" hidden="1">
              <a:extLst>
                <a:ext uri="{63B3BB69-23CF-44E3-9099-C40C66FF867C}">
                  <a14:compatExt spid="_x0000_s331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261</xdr:row>
          <xdr:rowOff>57150</xdr:rowOff>
        </xdr:from>
        <xdr:to>
          <xdr:col>25</xdr:col>
          <xdr:colOff>1123950</xdr:colOff>
          <xdr:row>261</xdr:row>
          <xdr:rowOff>257175</xdr:rowOff>
        </xdr:to>
        <xdr:sp macro="" textlink="">
          <xdr:nvSpPr>
            <xdr:cNvPr id="3320" name="Button 248" hidden="1">
              <a:extLst>
                <a:ext uri="{63B3BB69-23CF-44E3-9099-C40C66FF867C}">
                  <a14:compatExt spid="_x0000_s332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262</xdr:row>
          <xdr:rowOff>57150</xdr:rowOff>
        </xdr:from>
        <xdr:to>
          <xdr:col>25</xdr:col>
          <xdr:colOff>1123950</xdr:colOff>
          <xdr:row>262</xdr:row>
          <xdr:rowOff>257175</xdr:rowOff>
        </xdr:to>
        <xdr:sp macro="" textlink="">
          <xdr:nvSpPr>
            <xdr:cNvPr id="3321" name="Button 249" hidden="1">
              <a:extLst>
                <a:ext uri="{63B3BB69-23CF-44E3-9099-C40C66FF867C}">
                  <a14:compatExt spid="_x0000_s332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263</xdr:row>
          <xdr:rowOff>57150</xdr:rowOff>
        </xdr:from>
        <xdr:to>
          <xdr:col>25</xdr:col>
          <xdr:colOff>1123950</xdr:colOff>
          <xdr:row>263</xdr:row>
          <xdr:rowOff>257175</xdr:rowOff>
        </xdr:to>
        <xdr:sp macro="" textlink="">
          <xdr:nvSpPr>
            <xdr:cNvPr id="3322" name="Button 250" hidden="1">
              <a:extLst>
                <a:ext uri="{63B3BB69-23CF-44E3-9099-C40C66FF867C}">
                  <a14:compatExt spid="_x0000_s332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264</xdr:row>
          <xdr:rowOff>57150</xdr:rowOff>
        </xdr:from>
        <xdr:to>
          <xdr:col>25</xdr:col>
          <xdr:colOff>1123950</xdr:colOff>
          <xdr:row>264</xdr:row>
          <xdr:rowOff>257175</xdr:rowOff>
        </xdr:to>
        <xdr:sp macro="" textlink="">
          <xdr:nvSpPr>
            <xdr:cNvPr id="3323" name="Button 251" hidden="1">
              <a:extLst>
                <a:ext uri="{63B3BB69-23CF-44E3-9099-C40C66FF867C}">
                  <a14:compatExt spid="_x0000_s332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265</xdr:row>
          <xdr:rowOff>57150</xdr:rowOff>
        </xdr:from>
        <xdr:to>
          <xdr:col>25</xdr:col>
          <xdr:colOff>1123950</xdr:colOff>
          <xdr:row>265</xdr:row>
          <xdr:rowOff>257175</xdr:rowOff>
        </xdr:to>
        <xdr:sp macro="" textlink="">
          <xdr:nvSpPr>
            <xdr:cNvPr id="3324" name="Button 252" hidden="1">
              <a:extLst>
                <a:ext uri="{63B3BB69-23CF-44E3-9099-C40C66FF867C}">
                  <a14:compatExt spid="_x0000_s332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266</xdr:row>
          <xdr:rowOff>57150</xdr:rowOff>
        </xdr:from>
        <xdr:to>
          <xdr:col>25</xdr:col>
          <xdr:colOff>1123950</xdr:colOff>
          <xdr:row>266</xdr:row>
          <xdr:rowOff>257175</xdr:rowOff>
        </xdr:to>
        <xdr:sp macro="" textlink="">
          <xdr:nvSpPr>
            <xdr:cNvPr id="3325" name="Button 253" hidden="1">
              <a:extLst>
                <a:ext uri="{63B3BB69-23CF-44E3-9099-C40C66FF867C}">
                  <a14:compatExt spid="_x0000_s332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267</xdr:row>
          <xdr:rowOff>57150</xdr:rowOff>
        </xdr:from>
        <xdr:to>
          <xdr:col>25</xdr:col>
          <xdr:colOff>1123950</xdr:colOff>
          <xdr:row>267</xdr:row>
          <xdr:rowOff>257175</xdr:rowOff>
        </xdr:to>
        <xdr:sp macro="" textlink="">
          <xdr:nvSpPr>
            <xdr:cNvPr id="3326" name="Button 254" hidden="1">
              <a:extLst>
                <a:ext uri="{63B3BB69-23CF-44E3-9099-C40C66FF867C}">
                  <a14:compatExt spid="_x0000_s332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268</xdr:row>
          <xdr:rowOff>57150</xdr:rowOff>
        </xdr:from>
        <xdr:to>
          <xdr:col>25</xdr:col>
          <xdr:colOff>1123950</xdr:colOff>
          <xdr:row>268</xdr:row>
          <xdr:rowOff>257175</xdr:rowOff>
        </xdr:to>
        <xdr:sp macro="" textlink="">
          <xdr:nvSpPr>
            <xdr:cNvPr id="3327" name="Button 255" hidden="1">
              <a:extLst>
                <a:ext uri="{63B3BB69-23CF-44E3-9099-C40C66FF867C}">
                  <a14:compatExt spid="_x0000_s332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269</xdr:row>
          <xdr:rowOff>57150</xdr:rowOff>
        </xdr:from>
        <xdr:to>
          <xdr:col>25</xdr:col>
          <xdr:colOff>1123950</xdr:colOff>
          <xdr:row>269</xdr:row>
          <xdr:rowOff>257175</xdr:rowOff>
        </xdr:to>
        <xdr:sp macro="" textlink="">
          <xdr:nvSpPr>
            <xdr:cNvPr id="3328" name="Button 256" hidden="1">
              <a:extLst>
                <a:ext uri="{63B3BB69-23CF-44E3-9099-C40C66FF867C}">
                  <a14:compatExt spid="_x0000_s332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270</xdr:row>
          <xdr:rowOff>57150</xdr:rowOff>
        </xdr:from>
        <xdr:to>
          <xdr:col>25</xdr:col>
          <xdr:colOff>1123950</xdr:colOff>
          <xdr:row>270</xdr:row>
          <xdr:rowOff>257175</xdr:rowOff>
        </xdr:to>
        <xdr:sp macro="" textlink="">
          <xdr:nvSpPr>
            <xdr:cNvPr id="3329" name="Button 257" hidden="1">
              <a:extLst>
                <a:ext uri="{63B3BB69-23CF-44E3-9099-C40C66FF867C}">
                  <a14:compatExt spid="_x0000_s332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271</xdr:row>
          <xdr:rowOff>57150</xdr:rowOff>
        </xdr:from>
        <xdr:to>
          <xdr:col>25</xdr:col>
          <xdr:colOff>1123950</xdr:colOff>
          <xdr:row>271</xdr:row>
          <xdr:rowOff>257175</xdr:rowOff>
        </xdr:to>
        <xdr:sp macro="" textlink="">
          <xdr:nvSpPr>
            <xdr:cNvPr id="3330" name="Button 258" hidden="1">
              <a:extLst>
                <a:ext uri="{63B3BB69-23CF-44E3-9099-C40C66FF867C}">
                  <a14:compatExt spid="_x0000_s333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272</xdr:row>
          <xdr:rowOff>57150</xdr:rowOff>
        </xdr:from>
        <xdr:to>
          <xdr:col>25</xdr:col>
          <xdr:colOff>1123950</xdr:colOff>
          <xdr:row>272</xdr:row>
          <xdr:rowOff>257175</xdr:rowOff>
        </xdr:to>
        <xdr:sp macro="" textlink="">
          <xdr:nvSpPr>
            <xdr:cNvPr id="3331" name="Button 259" hidden="1">
              <a:extLst>
                <a:ext uri="{63B3BB69-23CF-44E3-9099-C40C66FF867C}">
                  <a14:compatExt spid="_x0000_s333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273</xdr:row>
          <xdr:rowOff>57150</xdr:rowOff>
        </xdr:from>
        <xdr:to>
          <xdr:col>25</xdr:col>
          <xdr:colOff>1123950</xdr:colOff>
          <xdr:row>273</xdr:row>
          <xdr:rowOff>257175</xdr:rowOff>
        </xdr:to>
        <xdr:sp macro="" textlink="">
          <xdr:nvSpPr>
            <xdr:cNvPr id="3332" name="Button 260" hidden="1">
              <a:extLst>
                <a:ext uri="{63B3BB69-23CF-44E3-9099-C40C66FF867C}">
                  <a14:compatExt spid="_x0000_s333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274</xdr:row>
          <xdr:rowOff>57150</xdr:rowOff>
        </xdr:from>
        <xdr:to>
          <xdr:col>25</xdr:col>
          <xdr:colOff>1123950</xdr:colOff>
          <xdr:row>274</xdr:row>
          <xdr:rowOff>257175</xdr:rowOff>
        </xdr:to>
        <xdr:sp macro="" textlink="">
          <xdr:nvSpPr>
            <xdr:cNvPr id="3333" name="Button 261" hidden="1">
              <a:extLst>
                <a:ext uri="{63B3BB69-23CF-44E3-9099-C40C66FF867C}">
                  <a14:compatExt spid="_x0000_s333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275</xdr:row>
          <xdr:rowOff>57150</xdr:rowOff>
        </xdr:from>
        <xdr:to>
          <xdr:col>25</xdr:col>
          <xdr:colOff>1123950</xdr:colOff>
          <xdr:row>275</xdr:row>
          <xdr:rowOff>257175</xdr:rowOff>
        </xdr:to>
        <xdr:sp macro="" textlink="">
          <xdr:nvSpPr>
            <xdr:cNvPr id="3334" name="Button 262" hidden="1">
              <a:extLst>
                <a:ext uri="{63B3BB69-23CF-44E3-9099-C40C66FF867C}">
                  <a14:compatExt spid="_x0000_s333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276</xdr:row>
          <xdr:rowOff>57150</xdr:rowOff>
        </xdr:from>
        <xdr:to>
          <xdr:col>25</xdr:col>
          <xdr:colOff>1123950</xdr:colOff>
          <xdr:row>276</xdr:row>
          <xdr:rowOff>257175</xdr:rowOff>
        </xdr:to>
        <xdr:sp macro="" textlink="">
          <xdr:nvSpPr>
            <xdr:cNvPr id="3335" name="Button 263" hidden="1">
              <a:extLst>
                <a:ext uri="{63B3BB69-23CF-44E3-9099-C40C66FF867C}">
                  <a14:compatExt spid="_x0000_s333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277</xdr:row>
          <xdr:rowOff>57150</xdr:rowOff>
        </xdr:from>
        <xdr:to>
          <xdr:col>25</xdr:col>
          <xdr:colOff>1123950</xdr:colOff>
          <xdr:row>277</xdr:row>
          <xdr:rowOff>257175</xdr:rowOff>
        </xdr:to>
        <xdr:sp macro="" textlink="">
          <xdr:nvSpPr>
            <xdr:cNvPr id="3336" name="Button 264" hidden="1">
              <a:extLst>
                <a:ext uri="{63B3BB69-23CF-44E3-9099-C40C66FF867C}">
                  <a14:compatExt spid="_x0000_s333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278</xdr:row>
          <xdr:rowOff>57150</xdr:rowOff>
        </xdr:from>
        <xdr:to>
          <xdr:col>25</xdr:col>
          <xdr:colOff>1123950</xdr:colOff>
          <xdr:row>278</xdr:row>
          <xdr:rowOff>257175</xdr:rowOff>
        </xdr:to>
        <xdr:sp macro="" textlink="">
          <xdr:nvSpPr>
            <xdr:cNvPr id="3337" name="Button 265" hidden="1">
              <a:extLst>
                <a:ext uri="{63B3BB69-23CF-44E3-9099-C40C66FF867C}">
                  <a14:compatExt spid="_x0000_s333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xmlns="" id="{00000000-0008-0000-07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a16="http://schemas.microsoft.com/office/drawing/2014/main" xmlns="" id="{00000000-0008-0000-07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xmlns="" id="{00000000-0008-0000-07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a16="http://schemas.microsoft.com/office/drawing/2014/main" xmlns="" id="{00000000-0008-0000-07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xmlns="" id="{00000000-0008-0000-08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xmlns="" id="{00000000-0008-0000-08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xmlns="" id="{00000000-0008-0000-08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xmlns="" id="{00000000-0008-0000-08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xmlns="" id="{00000000-0008-0000-09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xmlns="" id="{00000000-0008-0000-09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xmlns="" id="{00000000-0008-0000-09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xmlns="" id="{00000000-0008-0000-09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8.bin"/><Relationship Id="rId4" Type="http://schemas.openxmlformats.org/officeDocument/2006/relationships/ctrlProp" Target="../ctrlProps/ctrlProp266.xml"/></Relationships>
</file>

<file path=xl/worksheets/_rels/sheet12.xml.rels><?xml version="1.0" encoding="UTF-8" standalone="yes"?>
<Relationships xmlns="http://schemas.openxmlformats.org/package/2006/relationships"><Relationship Id="rId26" Type="http://schemas.openxmlformats.org/officeDocument/2006/relationships/ctrlProp" Target="../ctrlProps/ctrlProp290.xml"/><Relationship Id="rId117" Type="http://schemas.openxmlformats.org/officeDocument/2006/relationships/ctrlProp" Target="../ctrlProps/ctrlProp381.xml"/><Relationship Id="rId21" Type="http://schemas.openxmlformats.org/officeDocument/2006/relationships/ctrlProp" Target="../ctrlProps/ctrlProp285.xml"/><Relationship Id="rId42" Type="http://schemas.openxmlformats.org/officeDocument/2006/relationships/ctrlProp" Target="../ctrlProps/ctrlProp306.xml"/><Relationship Id="rId47" Type="http://schemas.openxmlformats.org/officeDocument/2006/relationships/ctrlProp" Target="../ctrlProps/ctrlProp311.xml"/><Relationship Id="rId63" Type="http://schemas.openxmlformats.org/officeDocument/2006/relationships/ctrlProp" Target="../ctrlProps/ctrlProp327.xml"/><Relationship Id="rId68" Type="http://schemas.openxmlformats.org/officeDocument/2006/relationships/ctrlProp" Target="../ctrlProps/ctrlProp332.xml"/><Relationship Id="rId84" Type="http://schemas.openxmlformats.org/officeDocument/2006/relationships/ctrlProp" Target="../ctrlProps/ctrlProp348.xml"/><Relationship Id="rId89" Type="http://schemas.openxmlformats.org/officeDocument/2006/relationships/ctrlProp" Target="../ctrlProps/ctrlProp353.xml"/><Relationship Id="rId112" Type="http://schemas.openxmlformats.org/officeDocument/2006/relationships/ctrlProp" Target="../ctrlProps/ctrlProp376.xml"/><Relationship Id="rId16" Type="http://schemas.openxmlformats.org/officeDocument/2006/relationships/ctrlProp" Target="../ctrlProps/ctrlProp280.xml"/><Relationship Id="rId107" Type="http://schemas.openxmlformats.org/officeDocument/2006/relationships/ctrlProp" Target="../ctrlProps/ctrlProp371.xml"/><Relationship Id="rId11" Type="http://schemas.openxmlformats.org/officeDocument/2006/relationships/ctrlProp" Target="../ctrlProps/ctrlProp275.xml"/><Relationship Id="rId24" Type="http://schemas.openxmlformats.org/officeDocument/2006/relationships/ctrlProp" Target="../ctrlProps/ctrlProp288.xml"/><Relationship Id="rId32" Type="http://schemas.openxmlformats.org/officeDocument/2006/relationships/ctrlProp" Target="../ctrlProps/ctrlProp296.xml"/><Relationship Id="rId37" Type="http://schemas.openxmlformats.org/officeDocument/2006/relationships/ctrlProp" Target="../ctrlProps/ctrlProp301.xml"/><Relationship Id="rId40" Type="http://schemas.openxmlformats.org/officeDocument/2006/relationships/ctrlProp" Target="../ctrlProps/ctrlProp304.xml"/><Relationship Id="rId45" Type="http://schemas.openxmlformats.org/officeDocument/2006/relationships/ctrlProp" Target="../ctrlProps/ctrlProp309.xml"/><Relationship Id="rId53" Type="http://schemas.openxmlformats.org/officeDocument/2006/relationships/ctrlProp" Target="../ctrlProps/ctrlProp317.xml"/><Relationship Id="rId58" Type="http://schemas.openxmlformats.org/officeDocument/2006/relationships/ctrlProp" Target="../ctrlProps/ctrlProp322.xml"/><Relationship Id="rId66" Type="http://schemas.openxmlformats.org/officeDocument/2006/relationships/ctrlProp" Target="../ctrlProps/ctrlProp330.xml"/><Relationship Id="rId74" Type="http://schemas.openxmlformats.org/officeDocument/2006/relationships/ctrlProp" Target="../ctrlProps/ctrlProp338.xml"/><Relationship Id="rId79" Type="http://schemas.openxmlformats.org/officeDocument/2006/relationships/ctrlProp" Target="../ctrlProps/ctrlProp343.xml"/><Relationship Id="rId87" Type="http://schemas.openxmlformats.org/officeDocument/2006/relationships/ctrlProp" Target="../ctrlProps/ctrlProp351.xml"/><Relationship Id="rId102" Type="http://schemas.openxmlformats.org/officeDocument/2006/relationships/ctrlProp" Target="../ctrlProps/ctrlProp366.xml"/><Relationship Id="rId110" Type="http://schemas.openxmlformats.org/officeDocument/2006/relationships/ctrlProp" Target="../ctrlProps/ctrlProp374.xml"/><Relationship Id="rId115" Type="http://schemas.openxmlformats.org/officeDocument/2006/relationships/ctrlProp" Target="../ctrlProps/ctrlProp379.xml"/><Relationship Id="rId5" Type="http://schemas.openxmlformats.org/officeDocument/2006/relationships/ctrlProp" Target="../ctrlProps/ctrlProp269.xml"/><Relationship Id="rId61" Type="http://schemas.openxmlformats.org/officeDocument/2006/relationships/ctrlProp" Target="../ctrlProps/ctrlProp325.xml"/><Relationship Id="rId82" Type="http://schemas.openxmlformats.org/officeDocument/2006/relationships/ctrlProp" Target="../ctrlProps/ctrlProp346.xml"/><Relationship Id="rId90" Type="http://schemas.openxmlformats.org/officeDocument/2006/relationships/ctrlProp" Target="../ctrlProps/ctrlProp354.xml"/><Relationship Id="rId95" Type="http://schemas.openxmlformats.org/officeDocument/2006/relationships/ctrlProp" Target="../ctrlProps/ctrlProp359.xml"/><Relationship Id="rId19" Type="http://schemas.openxmlformats.org/officeDocument/2006/relationships/ctrlProp" Target="../ctrlProps/ctrlProp283.xml"/><Relationship Id="rId14" Type="http://schemas.openxmlformats.org/officeDocument/2006/relationships/ctrlProp" Target="../ctrlProps/ctrlProp278.xml"/><Relationship Id="rId22" Type="http://schemas.openxmlformats.org/officeDocument/2006/relationships/ctrlProp" Target="../ctrlProps/ctrlProp286.xml"/><Relationship Id="rId27" Type="http://schemas.openxmlformats.org/officeDocument/2006/relationships/ctrlProp" Target="../ctrlProps/ctrlProp291.xml"/><Relationship Id="rId30" Type="http://schemas.openxmlformats.org/officeDocument/2006/relationships/ctrlProp" Target="../ctrlProps/ctrlProp294.xml"/><Relationship Id="rId35" Type="http://schemas.openxmlformats.org/officeDocument/2006/relationships/ctrlProp" Target="../ctrlProps/ctrlProp299.xml"/><Relationship Id="rId43" Type="http://schemas.openxmlformats.org/officeDocument/2006/relationships/ctrlProp" Target="../ctrlProps/ctrlProp307.xml"/><Relationship Id="rId48" Type="http://schemas.openxmlformats.org/officeDocument/2006/relationships/ctrlProp" Target="../ctrlProps/ctrlProp312.xml"/><Relationship Id="rId56" Type="http://schemas.openxmlformats.org/officeDocument/2006/relationships/ctrlProp" Target="../ctrlProps/ctrlProp320.xml"/><Relationship Id="rId64" Type="http://schemas.openxmlformats.org/officeDocument/2006/relationships/ctrlProp" Target="../ctrlProps/ctrlProp328.xml"/><Relationship Id="rId69" Type="http://schemas.openxmlformats.org/officeDocument/2006/relationships/ctrlProp" Target="../ctrlProps/ctrlProp333.xml"/><Relationship Id="rId77" Type="http://schemas.openxmlformats.org/officeDocument/2006/relationships/ctrlProp" Target="../ctrlProps/ctrlProp341.xml"/><Relationship Id="rId100" Type="http://schemas.openxmlformats.org/officeDocument/2006/relationships/ctrlProp" Target="../ctrlProps/ctrlProp364.xml"/><Relationship Id="rId105" Type="http://schemas.openxmlformats.org/officeDocument/2006/relationships/ctrlProp" Target="../ctrlProps/ctrlProp369.xml"/><Relationship Id="rId113" Type="http://schemas.openxmlformats.org/officeDocument/2006/relationships/ctrlProp" Target="../ctrlProps/ctrlProp377.xml"/><Relationship Id="rId118" Type="http://schemas.openxmlformats.org/officeDocument/2006/relationships/ctrlProp" Target="../ctrlProps/ctrlProp382.xml"/><Relationship Id="rId8" Type="http://schemas.openxmlformats.org/officeDocument/2006/relationships/ctrlProp" Target="../ctrlProps/ctrlProp272.xml"/><Relationship Id="rId51" Type="http://schemas.openxmlformats.org/officeDocument/2006/relationships/ctrlProp" Target="../ctrlProps/ctrlProp315.xml"/><Relationship Id="rId72" Type="http://schemas.openxmlformats.org/officeDocument/2006/relationships/ctrlProp" Target="../ctrlProps/ctrlProp336.xml"/><Relationship Id="rId80" Type="http://schemas.openxmlformats.org/officeDocument/2006/relationships/ctrlProp" Target="../ctrlProps/ctrlProp344.xml"/><Relationship Id="rId85" Type="http://schemas.openxmlformats.org/officeDocument/2006/relationships/ctrlProp" Target="../ctrlProps/ctrlProp349.xml"/><Relationship Id="rId93" Type="http://schemas.openxmlformats.org/officeDocument/2006/relationships/ctrlProp" Target="../ctrlProps/ctrlProp357.xml"/><Relationship Id="rId98" Type="http://schemas.openxmlformats.org/officeDocument/2006/relationships/ctrlProp" Target="../ctrlProps/ctrlProp362.xml"/><Relationship Id="rId3" Type="http://schemas.openxmlformats.org/officeDocument/2006/relationships/ctrlProp" Target="../ctrlProps/ctrlProp267.xml"/><Relationship Id="rId12" Type="http://schemas.openxmlformats.org/officeDocument/2006/relationships/ctrlProp" Target="../ctrlProps/ctrlProp276.xml"/><Relationship Id="rId17" Type="http://schemas.openxmlformats.org/officeDocument/2006/relationships/ctrlProp" Target="../ctrlProps/ctrlProp281.xml"/><Relationship Id="rId25" Type="http://schemas.openxmlformats.org/officeDocument/2006/relationships/ctrlProp" Target="../ctrlProps/ctrlProp289.xml"/><Relationship Id="rId33" Type="http://schemas.openxmlformats.org/officeDocument/2006/relationships/ctrlProp" Target="../ctrlProps/ctrlProp297.xml"/><Relationship Id="rId38" Type="http://schemas.openxmlformats.org/officeDocument/2006/relationships/ctrlProp" Target="../ctrlProps/ctrlProp302.xml"/><Relationship Id="rId46" Type="http://schemas.openxmlformats.org/officeDocument/2006/relationships/ctrlProp" Target="../ctrlProps/ctrlProp310.xml"/><Relationship Id="rId59" Type="http://schemas.openxmlformats.org/officeDocument/2006/relationships/ctrlProp" Target="../ctrlProps/ctrlProp323.xml"/><Relationship Id="rId67" Type="http://schemas.openxmlformats.org/officeDocument/2006/relationships/ctrlProp" Target="../ctrlProps/ctrlProp331.xml"/><Relationship Id="rId103" Type="http://schemas.openxmlformats.org/officeDocument/2006/relationships/ctrlProp" Target="../ctrlProps/ctrlProp367.xml"/><Relationship Id="rId108" Type="http://schemas.openxmlformats.org/officeDocument/2006/relationships/ctrlProp" Target="../ctrlProps/ctrlProp372.xml"/><Relationship Id="rId116" Type="http://schemas.openxmlformats.org/officeDocument/2006/relationships/ctrlProp" Target="../ctrlProps/ctrlProp380.xml"/><Relationship Id="rId20" Type="http://schemas.openxmlformats.org/officeDocument/2006/relationships/ctrlProp" Target="../ctrlProps/ctrlProp284.xml"/><Relationship Id="rId41" Type="http://schemas.openxmlformats.org/officeDocument/2006/relationships/ctrlProp" Target="../ctrlProps/ctrlProp305.xml"/><Relationship Id="rId54" Type="http://schemas.openxmlformats.org/officeDocument/2006/relationships/ctrlProp" Target="../ctrlProps/ctrlProp318.xml"/><Relationship Id="rId62" Type="http://schemas.openxmlformats.org/officeDocument/2006/relationships/ctrlProp" Target="../ctrlProps/ctrlProp326.xml"/><Relationship Id="rId70" Type="http://schemas.openxmlformats.org/officeDocument/2006/relationships/ctrlProp" Target="../ctrlProps/ctrlProp334.xml"/><Relationship Id="rId75" Type="http://schemas.openxmlformats.org/officeDocument/2006/relationships/ctrlProp" Target="../ctrlProps/ctrlProp339.xml"/><Relationship Id="rId83" Type="http://schemas.openxmlformats.org/officeDocument/2006/relationships/ctrlProp" Target="../ctrlProps/ctrlProp347.xml"/><Relationship Id="rId88" Type="http://schemas.openxmlformats.org/officeDocument/2006/relationships/ctrlProp" Target="../ctrlProps/ctrlProp352.xml"/><Relationship Id="rId91" Type="http://schemas.openxmlformats.org/officeDocument/2006/relationships/ctrlProp" Target="../ctrlProps/ctrlProp355.xml"/><Relationship Id="rId96" Type="http://schemas.openxmlformats.org/officeDocument/2006/relationships/ctrlProp" Target="../ctrlProps/ctrlProp360.xml"/><Relationship Id="rId111" Type="http://schemas.openxmlformats.org/officeDocument/2006/relationships/ctrlProp" Target="../ctrlProps/ctrlProp375.xml"/><Relationship Id="rId1" Type="http://schemas.openxmlformats.org/officeDocument/2006/relationships/drawing" Target="../drawings/drawing11.xml"/><Relationship Id="rId6" Type="http://schemas.openxmlformats.org/officeDocument/2006/relationships/ctrlProp" Target="../ctrlProps/ctrlProp270.xml"/><Relationship Id="rId15" Type="http://schemas.openxmlformats.org/officeDocument/2006/relationships/ctrlProp" Target="../ctrlProps/ctrlProp279.xml"/><Relationship Id="rId23" Type="http://schemas.openxmlformats.org/officeDocument/2006/relationships/ctrlProp" Target="../ctrlProps/ctrlProp287.xml"/><Relationship Id="rId28" Type="http://schemas.openxmlformats.org/officeDocument/2006/relationships/ctrlProp" Target="../ctrlProps/ctrlProp292.xml"/><Relationship Id="rId36" Type="http://schemas.openxmlformats.org/officeDocument/2006/relationships/ctrlProp" Target="../ctrlProps/ctrlProp300.xml"/><Relationship Id="rId49" Type="http://schemas.openxmlformats.org/officeDocument/2006/relationships/ctrlProp" Target="../ctrlProps/ctrlProp313.xml"/><Relationship Id="rId57" Type="http://schemas.openxmlformats.org/officeDocument/2006/relationships/ctrlProp" Target="../ctrlProps/ctrlProp321.xml"/><Relationship Id="rId106" Type="http://schemas.openxmlformats.org/officeDocument/2006/relationships/ctrlProp" Target="../ctrlProps/ctrlProp370.xml"/><Relationship Id="rId114" Type="http://schemas.openxmlformats.org/officeDocument/2006/relationships/ctrlProp" Target="../ctrlProps/ctrlProp378.xml"/><Relationship Id="rId119" Type="http://schemas.openxmlformats.org/officeDocument/2006/relationships/ctrlProp" Target="../ctrlProps/ctrlProp383.xml"/><Relationship Id="rId10" Type="http://schemas.openxmlformats.org/officeDocument/2006/relationships/ctrlProp" Target="../ctrlProps/ctrlProp274.xml"/><Relationship Id="rId31" Type="http://schemas.openxmlformats.org/officeDocument/2006/relationships/ctrlProp" Target="../ctrlProps/ctrlProp295.xml"/><Relationship Id="rId44" Type="http://schemas.openxmlformats.org/officeDocument/2006/relationships/ctrlProp" Target="../ctrlProps/ctrlProp308.xml"/><Relationship Id="rId52" Type="http://schemas.openxmlformats.org/officeDocument/2006/relationships/ctrlProp" Target="../ctrlProps/ctrlProp316.xml"/><Relationship Id="rId60" Type="http://schemas.openxmlformats.org/officeDocument/2006/relationships/ctrlProp" Target="../ctrlProps/ctrlProp324.xml"/><Relationship Id="rId65" Type="http://schemas.openxmlformats.org/officeDocument/2006/relationships/ctrlProp" Target="../ctrlProps/ctrlProp329.xml"/><Relationship Id="rId73" Type="http://schemas.openxmlformats.org/officeDocument/2006/relationships/ctrlProp" Target="../ctrlProps/ctrlProp337.xml"/><Relationship Id="rId78" Type="http://schemas.openxmlformats.org/officeDocument/2006/relationships/ctrlProp" Target="../ctrlProps/ctrlProp342.xml"/><Relationship Id="rId81" Type="http://schemas.openxmlformats.org/officeDocument/2006/relationships/ctrlProp" Target="../ctrlProps/ctrlProp345.xml"/><Relationship Id="rId86" Type="http://schemas.openxmlformats.org/officeDocument/2006/relationships/ctrlProp" Target="../ctrlProps/ctrlProp350.xml"/><Relationship Id="rId94" Type="http://schemas.openxmlformats.org/officeDocument/2006/relationships/ctrlProp" Target="../ctrlProps/ctrlProp358.xml"/><Relationship Id="rId99" Type="http://schemas.openxmlformats.org/officeDocument/2006/relationships/ctrlProp" Target="../ctrlProps/ctrlProp363.xml"/><Relationship Id="rId101" Type="http://schemas.openxmlformats.org/officeDocument/2006/relationships/ctrlProp" Target="../ctrlProps/ctrlProp365.xml"/><Relationship Id="rId4" Type="http://schemas.openxmlformats.org/officeDocument/2006/relationships/ctrlProp" Target="../ctrlProps/ctrlProp268.xml"/><Relationship Id="rId9" Type="http://schemas.openxmlformats.org/officeDocument/2006/relationships/ctrlProp" Target="../ctrlProps/ctrlProp273.xml"/><Relationship Id="rId13" Type="http://schemas.openxmlformats.org/officeDocument/2006/relationships/ctrlProp" Target="../ctrlProps/ctrlProp277.xml"/><Relationship Id="rId18" Type="http://schemas.openxmlformats.org/officeDocument/2006/relationships/ctrlProp" Target="../ctrlProps/ctrlProp282.xml"/><Relationship Id="rId39" Type="http://schemas.openxmlformats.org/officeDocument/2006/relationships/ctrlProp" Target="../ctrlProps/ctrlProp303.xml"/><Relationship Id="rId109" Type="http://schemas.openxmlformats.org/officeDocument/2006/relationships/ctrlProp" Target="../ctrlProps/ctrlProp373.xml"/><Relationship Id="rId34" Type="http://schemas.openxmlformats.org/officeDocument/2006/relationships/ctrlProp" Target="../ctrlProps/ctrlProp298.xml"/><Relationship Id="rId50" Type="http://schemas.openxmlformats.org/officeDocument/2006/relationships/ctrlProp" Target="../ctrlProps/ctrlProp314.xml"/><Relationship Id="rId55" Type="http://schemas.openxmlformats.org/officeDocument/2006/relationships/ctrlProp" Target="../ctrlProps/ctrlProp319.xml"/><Relationship Id="rId76" Type="http://schemas.openxmlformats.org/officeDocument/2006/relationships/ctrlProp" Target="../ctrlProps/ctrlProp340.xml"/><Relationship Id="rId97" Type="http://schemas.openxmlformats.org/officeDocument/2006/relationships/ctrlProp" Target="../ctrlProps/ctrlProp361.xml"/><Relationship Id="rId104" Type="http://schemas.openxmlformats.org/officeDocument/2006/relationships/ctrlProp" Target="../ctrlProps/ctrlProp368.xml"/><Relationship Id="rId120" Type="http://schemas.openxmlformats.org/officeDocument/2006/relationships/ctrlProp" Target="../ctrlProps/ctrlProp384.xml"/><Relationship Id="rId7" Type="http://schemas.openxmlformats.org/officeDocument/2006/relationships/ctrlProp" Target="../ctrlProps/ctrlProp271.xml"/><Relationship Id="rId71" Type="http://schemas.openxmlformats.org/officeDocument/2006/relationships/ctrlProp" Target="../ctrlProps/ctrlProp335.xml"/><Relationship Id="rId92" Type="http://schemas.openxmlformats.org/officeDocument/2006/relationships/ctrlProp" Target="../ctrlProps/ctrlProp356.xml"/><Relationship Id="rId2" Type="http://schemas.openxmlformats.org/officeDocument/2006/relationships/vmlDrawing" Target="../drawings/vmlDrawing3.vml"/><Relationship Id="rId29" Type="http://schemas.openxmlformats.org/officeDocument/2006/relationships/ctrlProp" Target="../ctrlProps/ctrlProp29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260" Type="http://schemas.openxmlformats.org/officeDocument/2006/relationships/ctrlProp" Target="../ctrlProps/ctrlProp257.xml"/><Relationship Id="rId265" Type="http://schemas.openxmlformats.org/officeDocument/2006/relationships/ctrlProp" Target="../ctrlProps/ctrlProp262.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6.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4.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M68"/>
  <sheetViews>
    <sheetView showGridLines="0" topLeftCell="A55" workbookViewId="0"/>
  </sheetViews>
  <sheetFormatPr defaultColWidth="0" defaultRowHeight="15" customHeight="1" zeroHeight="1"/>
  <cols>
    <col min="1" max="1" width="2.7109375" customWidth="1"/>
    <col min="2" max="2" width="3"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42578125" customWidth="1"/>
    <col min="12" max="12" width="3.85546875" customWidth="1"/>
    <col min="13" max="13" width="5.140625" customWidth="1"/>
    <col min="14" max="16384" width="9.140625" hidden="1"/>
  </cols>
  <sheetData>
    <row r="1" spans="4:10"/>
    <row r="2" spans="4:10">
      <c r="I2" s="267"/>
    </row>
    <row r="3" spans="4:10">
      <c r="I3" s="267"/>
    </row>
    <row r="4" spans="4:10">
      <c r="I4" s="267"/>
    </row>
    <row r="5" spans="4:10">
      <c r="I5" s="267"/>
    </row>
    <row r="6" spans="4:10">
      <c r="E6" s="435" t="s">
        <v>454</v>
      </c>
      <c r="F6" s="436"/>
      <c r="G6" s="436"/>
      <c r="H6" s="436"/>
      <c r="I6" s="437"/>
    </row>
    <row r="7" spans="4:10">
      <c r="E7" s="268" t="s">
        <v>455</v>
      </c>
      <c r="F7" s="438" t="s">
        <v>456</v>
      </c>
      <c r="G7" s="439"/>
      <c r="H7" s="439"/>
      <c r="I7" s="440"/>
    </row>
    <row r="8" spans="4:10">
      <c r="E8" s="268" t="s">
        <v>457</v>
      </c>
      <c r="F8" s="438" t="s">
        <v>458</v>
      </c>
      <c r="G8" s="441"/>
      <c r="H8" s="441"/>
      <c r="I8" s="442"/>
    </row>
    <row r="9" spans="4:10">
      <c r="E9" s="268" t="s">
        <v>459</v>
      </c>
      <c r="F9" s="438" t="s">
        <v>460</v>
      </c>
      <c r="G9" s="441"/>
      <c r="H9" s="441"/>
      <c r="I9" s="442"/>
    </row>
    <row r="10" spans="4:10">
      <c r="E10" s="268" t="s">
        <v>461</v>
      </c>
      <c r="F10" s="438" t="s">
        <v>640</v>
      </c>
      <c r="G10" s="441"/>
      <c r="H10" s="441"/>
      <c r="I10" s="442"/>
    </row>
    <row r="11" spans="4:10">
      <c r="E11" s="268" t="s">
        <v>639</v>
      </c>
      <c r="F11" s="438" t="s">
        <v>489</v>
      </c>
      <c r="G11" s="441"/>
      <c r="H11" s="441"/>
      <c r="I11" s="442"/>
    </row>
    <row r="12" spans="4:10">
      <c r="E12" s="268" t="s">
        <v>643</v>
      </c>
      <c r="F12" s="438" t="s">
        <v>644</v>
      </c>
      <c r="G12" s="441"/>
      <c r="H12" s="441"/>
      <c r="I12" s="442"/>
    </row>
    <row r="13" spans="4:10">
      <c r="I13" s="267"/>
    </row>
    <row r="14" spans="4:10">
      <c r="I14" s="267"/>
    </row>
    <row r="15" spans="4:10">
      <c r="D15" s="443" t="s">
        <v>462</v>
      </c>
      <c r="E15" s="444"/>
      <c r="F15" s="444"/>
      <c r="G15" s="444"/>
      <c r="H15" s="444"/>
      <c r="I15" s="444"/>
      <c r="J15" s="445"/>
    </row>
    <row r="16" spans="4:10" ht="27.75" customHeight="1">
      <c r="D16" s="446" t="s">
        <v>463</v>
      </c>
      <c r="E16" s="446"/>
      <c r="F16" s="446"/>
      <c r="G16" s="446"/>
      <c r="H16" s="446"/>
      <c r="I16" s="446"/>
      <c r="J16" s="446"/>
    </row>
    <row r="17" spans="4:10" ht="45" customHeight="1">
      <c r="D17" s="447" t="s">
        <v>464</v>
      </c>
      <c r="E17" s="447"/>
      <c r="F17" s="447"/>
      <c r="G17" s="447"/>
      <c r="H17" s="447"/>
      <c r="I17" s="447"/>
      <c r="J17" s="447"/>
    </row>
    <row r="18" spans="4:10">
      <c r="D18" s="269"/>
      <c r="E18" s="269"/>
      <c r="F18" s="269"/>
      <c r="G18" s="269"/>
      <c r="H18" s="269"/>
      <c r="I18" s="270"/>
      <c r="J18" s="269"/>
    </row>
    <row r="19" spans="4:10">
      <c r="I19" s="267"/>
    </row>
    <row r="20" spans="4:10" ht="15.75">
      <c r="D20" s="426" t="s">
        <v>465</v>
      </c>
      <c r="E20" s="427"/>
      <c r="F20" s="427"/>
      <c r="G20" s="427"/>
      <c r="H20" s="427"/>
      <c r="I20" s="427"/>
      <c r="J20" s="428"/>
    </row>
    <row r="21" spans="4:10" ht="18" customHeight="1">
      <c r="D21" s="448" t="s">
        <v>466</v>
      </c>
      <c r="E21" s="449"/>
      <c r="F21" s="449"/>
      <c r="G21" s="449"/>
      <c r="H21" s="449"/>
      <c r="I21" s="449"/>
      <c r="J21" s="450"/>
    </row>
    <row r="22" spans="4:10" ht="16.5" customHeight="1">
      <c r="D22" s="451" t="s">
        <v>467</v>
      </c>
      <c r="E22" s="452"/>
      <c r="F22" s="452"/>
      <c r="G22" s="452"/>
      <c r="H22" s="452"/>
      <c r="I22" s="452"/>
      <c r="J22" s="453"/>
    </row>
    <row r="23" spans="4:10" ht="16.5" customHeight="1">
      <c r="D23" s="412" t="s">
        <v>468</v>
      </c>
      <c r="E23" s="413"/>
      <c r="F23" s="413"/>
      <c r="G23" s="413"/>
      <c r="H23" s="413"/>
      <c r="I23" s="413"/>
      <c r="J23" s="414"/>
    </row>
    <row r="24" spans="4:10" ht="18.75" customHeight="1">
      <c r="D24" s="412" t="s">
        <v>469</v>
      </c>
      <c r="E24" s="413"/>
      <c r="F24" s="413"/>
      <c r="G24" s="413"/>
      <c r="H24" s="413"/>
      <c r="I24" s="413"/>
      <c r="J24" s="414"/>
    </row>
    <row r="25" spans="4:10" ht="28.5" customHeight="1">
      <c r="D25" s="415" t="s">
        <v>470</v>
      </c>
      <c r="E25" s="416"/>
      <c r="F25" s="416"/>
      <c r="G25" s="416"/>
      <c r="H25" s="416"/>
      <c r="I25" s="416"/>
      <c r="J25" s="417"/>
    </row>
    <row r="26" spans="4:10">
      <c r="I26" s="267"/>
    </row>
    <row r="27" spans="4:10">
      <c r="I27" s="267"/>
    </row>
    <row r="28" spans="4:10" ht="15.75">
      <c r="D28" s="432" t="s">
        <v>471</v>
      </c>
      <c r="E28" s="433"/>
      <c r="F28" s="433"/>
      <c r="G28" s="433"/>
      <c r="H28" s="433"/>
      <c r="I28" s="433"/>
      <c r="J28" s="434"/>
    </row>
    <row r="29" spans="4:10">
      <c r="D29" s="271">
        <v>1</v>
      </c>
      <c r="E29" s="424" t="s">
        <v>472</v>
      </c>
      <c r="F29" s="425"/>
      <c r="G29" s="425"/>
      <c r="H29" s="425"/>
      <c r="I29" s="425"/>
      <c r="J29" s="274" t="s">
        <v>473</v>
      </c>
    </row>
    <row r="30" spans="4:10">
      <c r="D30" s="271">
        <v>2</v>
      </c>
      <c r="E30" s="424" t="s">
        <v>490</v>
      </c>
      <c r="F30" s="425"/>
      <c r="G30" s="425"/>
      <c r="H30" s="425"/>
      <c r="I30" s="425"/>
      <c r="J30" s="274" t="s">
        <v>490</v>
      </c>
    </row>
    <row r="31" spans="4:10">
      <c r="D31" s="271">
        <v>3</v>
      </c>
      <c r="E31" s="424" t="s">
        <v>491</v>
      </c>
      <c r="F31" s="425"/>
      <c r="G31" s="425"/>
      <c r="H31" s="425"/>
      <c r="I31" s="425"/>
      <c r="J31" s="274" t="s">
        <v>491</v>
      </c>
    </row>
    <row r="32" spans="4:10">
      <c r="D32" s="271">
        <v>4</v>
      </c>
      <c r="E32" s="424" t="s">
        <v>492</v>
      </c>
      <c r="F32" s="425"/>
      <c r="G32" s="425"/>
      <c r="H32" s="425"/>
      <c r="I32" s="425"/>
      <c r="J32" s="274" t="s">
        <v>492</v>
      </c>
    </row>
    <row r="33" spans="4:10">
      <c r="D33" s="272"/>
      <c r="E33" s="272"/>
      <c r="F33" s="272"/>
      <c r="G33" s="272"/>
      <c r="H33" s="272"/>
      <c r="I33" s="273"/>
      <c r="J33" s="272"/>
    </row>
    <row r="34" spans="4:10">
      <c r="D34" s="272"/>
      <c r="E34" s="272"/>
      <c r="F34" s="272"/>
      <c r="G34" s="272"/>
      <c r="H34" s="272"/>
      <c r="I34" s="273"/>
      <c r="J34" s="272"/>
    </row>
    <row r="35" spans="4:10" ht="15.75">
      <c r="D35" s="426" t="s">
        <v>637</v>
      </c>
      <c r="E35" s="427"/>
      <c r="F35" s="427"/>
      <c r="G35" s="427"/>
      <c r="H35" s="427"/>
      <c r="I35" s="427"/>
      <c r="J35" s="428"/>
    </row>
    <row r="36" spans="4:10" ht="30" customHeight="1">
      <c r="D36" s="429" t="s">
        <v>638</v>
      </c>
      <c r="E36" s="430"/>
      <c r="F36" s="430"/>
      <c r="G36" s="430"/>
      <c r="H36" s="430"/>
      <c r="I36" s="430"/>
      <c r="J36" s="431"/>
    </row>
    <row r="37" spans="4:10">
      <c r="D37" s="272"/>
      <c r="E37" s="272"/>
      <c r="F37" s="272"/>
      <c r="G37" s="272"/>
      <c r="H37" s="272"/>
      <c r="I37" s="273"/>
      <c r="J37" s="272"/>
    </row>
    <row r="38" spans="4:10">
      <c r="D38" s="272"/>
      <c r="E38" s="272"/>
      <c r="F38" s="272"/>
      <c r="G38" s="272"/>
      <c r="H38" s="272"/>
      <c r="I38" s="273"/>
      <c r="J38" s="272"/>
    </row>
    <row r="39" spans="4:10">
      <c r="I39" s="267"/>
    </row>
    <row r="40" spans="4:10" ht="18" customHeight="1">
      <c r="D40" s="426" t="s">
        <v>641</v>
      </c>
      <c r="E40" s="427"/>
      <c r="F40" s="427"/>
      <c r="G40" s="427"/>
      <c r="H40" s="427"/>
      <c r="I40" s="427"/>
      <c r="J40" s="428"/>
    </row>
    <row r="41" spans="4:10" ht="60" customHeight="1">
      <c r="D41" s="458" t="s">
        <v>493</v>
      </c>
      <c r="E41" s="459"/>
      <c r="F41" s="459"/>
      <c r="G41" s="459"/>
      <c r="H41" s="459"/>
      <c r="I41" s="459"/>
      <c r="J41" s="460"/>
    </row>
    <row r="42" spans="4:10" ht="49.5" customHeight="1">
      <c r="D42" s="461" t="s">
        <v>474</v>
      </c>
      <c r="E42" s="462"/>
      <c r="F42" s="462"/>
      <c r="G42" s="462"/>
      <c r="H42" s="462"/>
      <c r="I42" s="462"/>
      <c r="J42" s="463"/>
    </row>
    <row r="43" spans="4:10" ht="53.25" customHeight="1">
      <c r="D43" s="461" t="s">
        <v>475</v>
      </c>
      <c r="E43" s="462"/>
      <c r="F43" s="462"/>
      <c r="G43" s="462"/>
      <c r="H43" s="462"/>
      <c r="I43" s="462"/>
      <c r="J43" s="463"/>
    </row>
    <row r="44" spans="4:10" ht="30" customHeight="1">
      <c r="D44" s="448" t="s">
        <v>476</v>
      </c>
      <c r="E44" s="464"/>
      <c r="F44" s="464"/>
      <c r="G44" s="464"/>
      <c r="H44" s="464"/>
      <c r="I44" s="464"/>
      <c r="J44" s="465"/>
    </row>
    <row r="45" spans="4:10" ht="56.25" customHeight="1">
      <c r="D45" s="418" t="s">
        <v>477</v>
      </c>
      <c r="E45" s="419"/>
      <c r="F45" s="419"/>
      <c r="G45" s="419"/>
      <c r="H45" s="419"/>
      <c r="I45" s="419"/>
      <c r="J45" s="420"/>
    </row>
    <row r="46" spans="4:10" ht="84.75" customHeight="1">
      <c r="D46" s="418" t="s">
        <v>478</v>
      </c>
      <c r="E46" s="419"/>
      <c r="F46" s="419"/>
      <c r="G46" s="419"/>
      <c r="H46" s="419"/>
      <c r="I46" s="419"/>
      <c r="J46" s="420"/>
    </row>
    <row r="47" spans="4:10" ht="61.5" customHeight="1">
      <c r="D47" s="421" t="s">
        <v>479</v>
      </c>
      <c r="E47" s="422"/>
      <c r="F47" s="422"/>
      <c r="G47" s="422"/>
      <c r="H47" s="422"/>
      <c r="I47" s="422"/>
      <c r="J47" s="423"/>
    </row>
    <row r="48" spans="4:10">
      <c r="I48" s="267"/>
    </row>
    <row r="49" spans="4:10">
      <c r="I49" s="267"/>
    </row>
    <row r="50" spans="4:10" ht="15.75">
      <c r="D50" s="432" t="s">
        <v>642</v>
      </c>
      <c r="E50" s="433"/>
      <c r="F50" s="433"/>
      <c r="G50" s="433"/>
      <c r="H50" s="433"/>
      <c r="I50" s="433"/>
      <c r="J50" s="434"/>
    </row>
    <row r="51" spans="4:10" ht="20.100000000000001" customHeight="1">
      <c r="D51" s="455" t="s">
        <v>480</v>
      </c>
      <c r="E51" s="455"/>
      <c r="F51" s="455"/>
      <c r="G51" s="455"/>
      <c r="H51" s="455"/>
      <c r="I51" s="455"/>
      <c r="J51" s="455"/>
    </row>
    <row r="52" spans="4:10" ht="20.100000000000001" customHeight="1">
      <c r="D52" s="455" t="s">
        <v>481</v>
      </c>
      <c r="E52" s="455"/>
      <c r="F52" s="455"/>
      <c r="G52" s="455"/>
      <c r="H52" s="455"/>
      <c r="I52" s="455"/>
      <c r="J52" s="455"/>
    </row>
    <row r="53" spans="4:10" ht="20.100000000000001" customHeight="1">
      <c r="D53" s="455" t="s">
        <v>482</v>
      </c>
      <c r="E53" s="455"/>
      <c r="F53" s="455"/>
      <c r="G53" s="455"/>
      <c r="H53" s="455"/>
      <c r="I53" s="455"/>
      <c r="J53" s="455"/>
    </row>
    <row r="54" spans="4:10" ht="42" customHeight="1">
      <c r="D54" s="455" t="s">
        <v>483</v>
      </c>
      <c r="E54" s="455"/>
      <c r="F54" s="455"/>
      <c r="G54" s="455"/>
      <c r="H54" s="455"/>
      <c r="I54" s="455"/>
      <c r="J54" s="455"/>
    </row>
    <row r="55" spans="4:10" ht="38.25" customHeight="1">
      <c r="D55" s="455" t="s">
        <v>484</v>
      </c>
      <c r="E55" s="455"/>
      <c r="F55" s="455"/>
      <c r="G55" s="455"/>
      <c r="H55" s="455"/>
      <c r="I55" s="455"/>
      <c r="J55" s="455"/>
    </row>
    <row r="56" spans="4:10" ht="38.25" customHeight="1">
      <c r="D56" s="456" t="s">
        <v>485</v>
      </c>
      <c r="E56" s="455"/>
      <c r="F56" s="455"/>
      <c r="G56" s="455"/>
      <c r="H56" s="455"/>
      <c r="I56" s="455"/>
      <c r="J56" s="455"/>
    </row>
    <row r="57" spans="4:10" ht="38.25" customHeight="1">
      <c r="D57" s="456" t="s">
        <v>486</v>
      </c>
      <c r="E57" s="455"/>
      <c r="F57" s="455"/>
      <c r="G57" s="455"/>
      <c r="H57" s="455"/>
      <c r="I57" s="455"/>
      <c r="J57" s="455"/>
    </row>
    <row r="58" spans="4:10" ht="25.5" customHeight="1">
      <c r="D58" s="457" t="s">
        <v>487</v>
      </c>
      <c r="E58" s="454"/>
      <c r="F58" s="454"/>
      <c r="G58" s="454"/>
      <c r="H58" s="454"/>
      <c r="I58" s="454"/>
      <c r="J58" s="454"/>
    </row>
    <row r="59" spans="4:10" ht="27.75" customHeight="1">
      <c r="D59" s="454" t="s">
        <v>488</v>
      </c>
      <c r="E59" s="454"/>
      <c r="F59" s="454"/>
      <c r="G59" s="454"/>
      <c r="H59" s="454"/>
      <c r="I59" s="454"/>
      <c r="J59" s="454"/>
    </row>
    <row r="60" spans="4:10">
      <c r="I60" s="267"/>
    </row>
    <row r="61" spans="4:10">
      <c r="I61" s="267"/>
    </row>
    <row r="62" spans="4:10">
      <c r="I62" s="267"/>
    </row>
    <row r="63" spans="4:10" ht="15" customHeight="1"/>
    <row r="64" spans="4:10" ht="15" customHeight="1"/>
    <row r="65" ht="15" customHeight="1"/>
    <row r="66" ht="15" customHeight="1"/>
    <row r="67" ht="15" customHeight="1"/>
    <row r="68" ht="15" customHeight="1"/>
  </sheetData>
  <sheetProtection sheet="1" objects="1" scenarios="1"/>
  <mergeCells count="41">
    <mergeCell ref="D52:J52"/>
    <mergeCell ref="D40:J40"/>
    <mergeCell ref="D41:J41"/>
    <mergeCell ref="D42:J42"/>
    <mergeCell ref="D43:J43"/>
    <mergeCell ref="D44:J44"/>
    <mergeCell ref="D45:J45"/>
    <mergeCell ref="D50:J50"/>
    <mergeCell ref="D51:J51"/>
    <mergeCell ref="D59:J59"/>
    <mergeCell ref="D53:J53"/>
    <mergeCell ref="D54:J54"/>
    <mergeCell ref="D55:J55"/>
    <mergeCell ref="D56:J56"/>
    <mergeCell ref="D57:J57"/>
    <mergeCell ref="D58:J58"/>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24:J24"/>
    <mergeCell ref="D25:J25"/>
    <mergeCell ref="D46:J46"/>
    <mergeCell ref="D47:J47"/>
    <mergeCell ref="E31:I31"/>
    <mergeCell ref="E32:I32"/>
    <mergeCell ref="D35:J35"/>
    <mergeCell ref="D36:J36"/>
    <mergeCell ref="D28:J28"/>
    <mergeCell ref="E29:I29"/>
    <mergeCell ref="E30:I30"/>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sheetPr>
  <dimension ref="A1:XFC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28515625" customWidth="1"/>
    <col min="17" max="18" width="14.5703125" hidden="1" customWidth="1"/>
    <col min="19" max="19" width="14.5703125" customWidth="1"/>
    <col min="20" max="20" width="19.140625" customWidth="1"/>
    <col min="21" max="21" width="15.42578125" hidden="1" customWidth="1"/>
    <col min="22" max="22" width="8.5703125" hidden="1" customWidth="1"/>
    <col min="23" max="23" width="15.42578125" hidden="1" customWidth="1"/>
    <col min="24" max="24" width="7.85546875" hidden="1" customWidth="1"/>
    <col min="25" max="25" width="15.42578125" customWidth="1"/>
    <col min="26" max="26" width="18" customWidth="1"/>
    <col min="27" max="27" width="17.140625" customWidth="1"/>
    <col min="28" max="28" width="4.140625" customWidth="1"/>
    <col min="29" max="16383" width="1.85546875" hidden="1"/>
    <col min="16384" max="16384" width="5.140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c r="AR7" t="s">
        <v>393</v>
      </c>
    </row>
    <row r="8" spans="5:45">
      <c r="AR8" t="s">
        <v>394</v>
      </c>
    </row>
    <row r="9" spans="5:45"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13</v>
      </c>
      <c r="X9" s="522"/>
      <c r="Y9" s="522" t="s">
        <v>14</v>
      </c>
      <c r="Z9" s="478" t="s">
        <v>499</v>
      </c>
      <c r="AA9" s="539" t="s">
        <v>517</v>
      </c>
      <c r="AR9" t="s">
        <v>395</v>
      </c>
    </row>
    <row r="10" spans="5:45"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c r="Y10" s="522"/>
      <c r="Z10" s="522"/>
      <c r="AA10" s="537"/>
      <c r="AR10" t="s">
        <v>396</v>
      </c>
    </row>
    <row r="11" spans="5:45"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40" t="s">
        <v>20</v>
      </c>
      <c r="X11" s="40" t="s">
        <v>21</v>
      </c>
      <c r="Y11" s="522"/>
      <c r="Z11" s="522"/>
      <c r="AA11" s="538"/>
      <c r="AR11" t="s">
        <v>397</v>
      </c>
    </row>
    <row r="12" spans="5:45"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1.75" hidden="1" customHeight="1">
      <c r="E13" s="195"/>
      <c r="F13" s="10"/>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3"/>
      <c r="AA13" s="335"/>
      <c r="AC13" s="11">
        <f>IF(SUM(H13:Y13)&gt;0,1,0)</f>
        <v>0</v>
      </c>
      <c r="AD13" s="11" t="str">
        <f>IF(COUNT(H15:$Y$14999)=0,"",SUM(AC1:AC65533))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K9:K11"/>
    <mergeCell ref="L9:L11"/>
    <mergeCell ref="M9:P9"/>
    <mergeCell ref="AA9:AA11"/>
    <mergeCell ref="Z9:Z11"/>
    <mergeCell ref="U9:V10"/>
    <mergeCell ref="W9:X10"/>
    <mergeCell ref="Y9:Y11"/>
    <mergeCell ref="T9:T11"/>
    <mergeCell ref="S9:S11"/>
    <mergeCell ref="Q9:Q11"/>
    <mergeCell ref="R9:R11"/>
    <mergeCell ref="M10:O10"/>
    <mergeCell ref="P10:P11"/>
    <mergeCell ref="J9:J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7"/>
  </sheetPr>
  <dimension ref="A1:XFC17"/>
  <sheetViews>
    <sheetView showGridLines="0" topLeftCell="A7" zoomScale="85" zoomScaleNormal="85" workbookViewId="0">
      <selection activeCell="AB15" sqref="AB15"/>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8" customWidth="1"/>
    <col min="8" max="8" width="13.7109375" customWidth="1"/>
    <col min="9" max="10" width="14.5703125" customWidth="1"/>
    <col min="11" max="11" width="14.5703125" hidden="1" customWidth="1"/>
    <col min="12" max="12" width="15.5703125" hidden="1" customWidth="1"/>
    <col min="13" max="13" width="13.5703125" customWidth="1"/>
    <col min="14" max="14" width="16.7109375" customWidth="1"/>
    <col min="15" max="15" width="16" customWidth="1"/>
    <col min="16" max="16" width="15.7109375" hidden="1" customWidth="1"/>
    <col min="17" max="17" width="16.140625" customWidth="1"/>
    <col min="18" max="18" width="12" customWidth="1"/>
    <col min="19" max="20" width="14.5703125" hidden="1" customWidth="1"/>
    <col min="21" max="21" width="19.140625" customWidth="1"/>
    <col min="22" max="22" width="15.42578125" customWidth="1"/>
    <col min="23" max="23" width="14.42578125" hidden="1" customWidth="1"/>
    <col min="24" max="24" width="8.5703125" hidden="1" customWidth="1"/>
    <col min="25" max="25" width="13.5703125" hidden="1" customWidth="1"/>
    <col min="26" max="26" width="8.42578125" hidden="1" customWidth="1"/>
    <col min="27" max="27" width="14.5703125" customWidth="1"/>
    <col min="28" max="28" width="19.28515625" customWidth="1"/>
    <col min="29" max="29" width="17.140625" style="291" customWidth="1"/>
    <col min="30" max="30" width="3" style="291" customWidth="1"/>
    <col min="31" max="16383" width="1" hidden="1"/>
    <col min="16384" max="16384" width="2.28515625" hidden="1" customWidth="1"/>
  </cols>
  <sheetData>
    <row r="1" spans="4:53" hidden="1">
      <c r="I1">
        <v>1</v>
      </c>
      <c r="AC1"/>
      <c r="AD1"/>
      <c r="AR1" s="7" t="s">
        <v>452</v>
      </c>
    </row>
    <row r="2" spans="4:53"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4:53" hidden="1">
      <c r="AC3"/>
      <c r="AD3"/>
      <c r="AR3" s="7" t="s">
        <v>441</v>
      </c>
    </row>
    <row r="4" spans="4:53" hidden="1">
      <c r="AC4"/>
      <c r="AD4"/>
      <c r="AR4" s="7" t="s">
        <v>393</v>
      </c>
    </row>
    <row r="5" spans="4:53" hidden="1">
      <c r="AC5"/>
      <c r="AD5"/>
      <c r="AR5" s="7" t="s">
        <v>442</v>
      </c>
    </row>
    <row r="6" spans="4:53" hidden="1">
      <c r="AC6"/>
      <c r="AD6"/>
      <c r="AR6" s="7" t="s">
        <v>401</v>
      </c>
    </row>
    <row r="7" spans="4:53" ht="15" customHeight="1">
      <c r="AC7"/>
      <c r="AD7"/>
      <c r="AR7" s="7"/>
    </row>
    <row r="8" spans="4:53" ht="15" customHeight="1">
      <c r="AC8"/>
      <c r="AD8"/>
      <c r="AR8" s="7"/>
    </row>
    <row r="9" spans="4:53" ht="29.25" customHeight="1">
      <c r="D9" s="539" t="s">
        <v>137</v>
      </c>
      <c r="E9" s="522" t="s">
        <v>34</v>
      </c>
      <c r="F9" s="522"/>
      <c r="G9" s="539" t="s">
        <v>136</v>
      </c>
      <c r="H9" s="522" t="s">
        <v>1</v>
      </c>
      <c r="I9" s="478" t="s">
        <v>426</v>
      </c>
      <c r="J9" s="522" t="s">
        <v>3</v>
      </c>
      <c r="K9" s="522" t="s">
        <v>4</v>
      </c>
      <c r="L9" s="522" t="s">
        <v>5</v>
      </c>
      <c r="M9" s="522" t="s">
        <v>6</v>
      </c>
      <c r="N9" s="522" t="s">
        <v>7</v>
      </c>
      <c r="O9" s="522" t="s">
        <v>8</v>
      </c>
      <c r="P9" s="522"/>
      <c r="Q9" s="522"/>
      <c r="R9" s="522"/>
      <c r="S9" s="522" t="s">
        <v>9</v>
      </c>
      <c r="T9" s="539" t="s">
        <v>505</v>
      </c>
      <c r="U9" s="539" t="s">
        <v>134</v>
      </c>
      <c r="V9" s="522" t="s">
        <v>107</v>
      </c>
      <c r="W9" s="522" t="s">
        <v>12</v>
      </c>
      <c r="X9" s="522"/>
      <c r="Y9" s="522" t="s">
        <v>13</v>
      </c>
      <c r="Z9" s="522"/>
      <c r="AA9" s="522" t="s">
        <v>14</v>
      </c>
      <c r="AB9" s="478" t="s">
        <v>499</v>
      </c>
      <c r="AC9" s="539" t="s">
        <v>517</v>
      </c>
      <c r="AD9"/>
      <c r="AR9" s="7"/>
      <c r="AV9" t="s">
        <v>34</v>
      </c>
    </row>
    <row r="10" spans="4:53" ht="31.5" customHeight="1">
      <c r="D10" s="537"/>
      <c r="E10" s="522"/>
      <c r="F10" s="522"/>
      <c r="G10" s="537"/>
      <c r="H10" s="522"/>
      <c r="I10" s="522"/>
      <c r="J10" s="522"/>
      <c r="K10" s="522"/>
      <c r="L10" s="522"/>
      <c r="M10" s="522"/>
      <c r="N10" s="522"/>
      <c r="O10" s="522" t="s">
        <v>15</v>
      </c>
      <c r="P10" s="522"/>
      <c r="Q10" s="522"/>
      <c r="R10" s="522" t="s">
        <v>16</v>
      </c>
      <c r="S10" s="522"/>
      <c r="T10" s="537"/>
      <c r="U10" s="537"/>
      <c r="V10" s="522"/>
      <c r="W10" s="522"/>
      <c r="X10" s="522"/>
      <c r="Y10" s="522"/>
      <c r="Z10" s="522"/>
      <c r="AA10" s="522"/>
      <c r="AB10" s="522"/>
      <c r="AC10" s="537"/>
      <c r="AD10"/>
      <c r="AR10" s="7"/>
      <c r="AV10" t="s">
        <v>437</v>
      </c>
    </row>
    <row r="11" spans="4:53" ht="78.75" customHeight="1">
      <c r="D11" s="538"/>
      <c r="E11" s="522"/>
      <c r="F11" s="522"/>
      <c r="G11" s="538"/>
      <c r="H11" s="522"/>
      <c r="I11" s="522"/>
      <c r="J11" s="522"/>
      <c r="K11" s="522"/>
      <c r="L11" s="522"/>
      <c r="M11" s="522"/>
      <c r="N11" s="522"/>
      <c r="O11" s="40" t="s">
        <v>17</v>
      </c>
      <c r="P11" s="40" t="s">
        <v>18</v>
      </c>
      <c r="Q11" s="40" t="s">
        <v>19</v>
      </c>
      <c r="R11" s="522"/>
      <c r="S11" s="522"/>
      <c r="T11" s="538"/>
      <c r="U11" s="538"/>
      <c r="V11" s="522"/>
      <c r="W11" s="40" t="s">
        <v>20</v>
      </c>
      <c r="X11" s="40" t="s">
        <v>21</v>
      </c>
      <c r="Y11" s="40" t="s">
        <v>20</v>
      </c>
      <c r="Z11" s="40" t="s">
        <v>21</v>
      </c>
      <c r="AA11" s="522"/>
      <c r="AB11" s="522"/>
      <c r="AC11" s="538"/>
      <c r="AD11"/>
    </row>
    <row r="12" spans="4:53"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53" s="11" customFormat="1" ht="20.100000000000001" hidden="1" customHeight="1">
      <c r="D13" s="195"/>
      <c r="E13" s="85"/>
      <c r="F13" s="77"/>
      <c r="G13" s="77"/>
      <c r="H13" s="16"/>
      <c r="I13" s="16"/>
      <c r="J13" s="16"/>
      <c r="K13" s="47"/>
      <c r="L13" s="47"/>
      <c r="M13" s="238" t="str">
        <f>+IFERROR(IF(COUNT(J13:L13),ROUND(SUM(J13:L13),0),""),"")</f>
        <v/>
      </c>
      <c r="N13" s="236" t="str">
        <f>+IFERROR(IF(COUNT(M13),ROUND(M13/'Shareholding Pattern'!$L$57*100,2),""),0)</f>
        <v/>
      </c>
      <c r="O13" s="277" t="str">
        <f>IF(J13="","",J13)</f>
        <v/>
      </c>
      <c r="P13" s="207"/>
      <c r="Q13" s="237" t="str">
        <f>+IFERROR(IF(COUNT(O13:P13),ROUND(SUM(O13,P13),2),""),"")</f>
        <v/>
      </c>
      <c r="R13" s="236" t="str">
        <f>+IFERROR(IF(COUNT(Q13),ROUND(Q13/('Shareholding Pattern'!$P$58)*100,2),""),0)</f>
        <v/>
      </c>
      <c r="S13" s="47"/>
      <c r="T13" s="47"/>
      <c r="U13" s="239" t="str">
        <f>+IFERROR(IF(COUNT(S13:T13),ROUND(SUM(S13:T13),0),""),"")</f>
        <v/>
      </c>
      <c r="V13" s="236" t="str">
        <f>+IFERROR(IF(COUNT(M13,U13),ROUND(SUM(U13,M13)/SUM('Shareholding Pattern'!$L$57,'Shareholding Pattern'!$T$57)*100,2),""),0)</f>
        <v/>
      </c>
      <c r="W13" s="47"/>
      <c r="X13" s="236" t="str">
        <f>+IFERROR(IF(COUNT(W13),ROUND(SUM(W13)/SUM(M13)*100,2),""),0)</f>
        <v/>
      </c>
      <c r="Y13" s="47"/>
      <c r="Z13" s="236" t="str">
        <f>+IFERROR(IF(COUNT(Y13),ROUND(SUM(Y13)/SUM(M13)*100,2),""),0)</f>
        <v/>
      </c>
      <c r="AA13" s="212"/>
      <c r="AB13" s="284"/>
      <c r="AC13" s="334"/>
      <c r="AD13" s="290">
        <f>IF(COUNT(H16:$AA$15000)=0,"",SUM(AC1:AC65534))</f>
        <v>0</v>
      </c>
      <c r="AF13" s="375">
        <f>IF(SUM(I13:AA13)&gt;0,1,0)</f>
        <v>0</v>
      </c>
      <c r="AG13" s="375">
        <f>IF(COUNT(H16:$AA$14994)=0,"",SUM(AF1:AF65528))</f>
        <v>1</v>
      </c>
    </row>
    <row r="14" spans="4:53"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53" ht="24.75" customHeight="1">
      <c r="D15" s="195">
        <v>1</v>
      </c>
      <c r="E15" s="410" t="s">
        <v>498</v>
      </c>
      <c r="F15" s="408"/>
      <c r="G15" s="408" t="s">
        <v>1105</v>
      </c>
      <c r="H15" s="47"/>
      <c r="I15" s="47">
        <v>1</v>
      </c>
      <c r="J15" s="47">
        <v>400</v>
      </c>
      <c r="K15" s="47"/>
      <c r="L15" s="47"/>
      <c r="M15" s="409">
        <f>+IFERROR(IF(COUNT(J15:L15),ROUND(SUM(J15:L15),0),""),"")</f>
        <v>400</v>
      </c>
      <c r="N15" s="237">
        <f>+IFERROR(IF(COUNT(M15),ROUND(M15/'Shareholding Pattern'!$L$57*100,2),""),0)</f>
        <v>0</v>
      </c>
      <c r="O15" s="207">
        <f>IF(J15="","",J15)</f>
        <v>400</v>
      </c>
      <c r="P15" s="207"/>
      <c r="Q15" s="187">
        <f>+IFERROR(IF(COUNT(O15:P15),ROUND(SUM(O15,P15),2),""),"")</f>
        <v>400</v>
      </c>
      <c r="R15" s="237">
        <f>+IFERROR(IF(COUNT(Q15),ROUND(Q15/('Shareholding Pattern'!$P$58)*100,2),""),0)</f>
        <v>0</v>
      </c>
      <c r="S15" s="47"/>
      <c r="T15" s="47"/>
      <c r="U15" s="409" t="str">
        <f>+IFERROR(IF(COUNT(S15:T15),ROUND(SUM(S15:T15),0),""),"")</f>
        <v/>
      </c>
      <c r="V15" s="236">
        <f>+IFERROR(IF(COUNT(M15,U15),ROUND(SUM(U15,M15)/SUM('Shareholding Pattern'!$L$57,'Shareholding Pattern'!$T$57)*100,2),""),0)</f>
        <v>0</v>
      </c>
      <c r="W15" s="47"/>
      <c r="X15" s="236" t="str">
        <f>+IFERROR(IF(COUNT(W15),ROUND(SUM(W15)/SUM(M15)*100,2),""),0)</f>
        <v/>
      </c>
      <c r="Y15" s="47"/>
      <c r="Z15" s="236" t="str">
        <f>+IFERROR(IF(COUNT(Y15),ROUND(SUM(Y15)/SUM(M15)*100,2),""),0)</f>
        <v/>
      </c>
      <c r="AA15" s="411">
        <v>0</v>
      </c>
      <c r="AB15" s="284">
        <v>407</v>
      </c>
      <c r="AC15" s="334" t="s">
        <v>520</v>
      </c>
      <c r="AD15" s="290" t="str">
        <f>IF(COUNT(H18:$AA$15000)=0,"",SUM(AC3:AC65536))</f>
        <v/>
      </c>
      <c r="AE15" s="11"/>
      <c r="AF15" s="375">
        <f>IF(SUM(I15:AA15)&gt;0,1,0)</f>
        <v>1</v>
      </c>
    </row>
    <row r="16" spans="4:53" ht="18.75" hidden="1" customHeight="1">
      <c r="D16" s="45"/>
      <c r="Z16" s="213"/>
    </row>
    <row r="17" spans="4:27" ht="20.100000000000001" customHeight="1">
      <c r="D17" s="59"/>
      <c r="E17" s="214" t="s">
        <v>450</v>
      </c>
      <c r="F17" s="36"/>
      <c r="G17" s="60"/>
      <c r="H17" s="214" t="s">
        <v>19</v>
      </c>
      <c r="I17" s="64">
        <f>+IFERROR(IF(COUNT(I14:I16),ROUND(SUM(I14:I16),0),""),"")</f>
        <v>1</v>
      </c>
      <c r="J17" s="64">
        <f>+IFERROR(IF(COUNT(J14:J16),ROUND(SUM(J14:J16),0),""),"")</f>
        <v>400</v>
      </c>
      <c r="K17" s="64" t="str">
        <f>+IFERROR(IF(COUNT(K14:K16),ROUND(SUM(K14:K16),0),""),"")</f>
        <v/>
      </c>
      <c r="L17" s="64" t="str">
        <f>+IFERROR(IF(COUNT(L14:L16),ROUND(SUM(L14:L16),0),""),"")</f>
        <v/>
      </c>
      <c r="M17" s="64">
        <f>+IFERROR(IF(COUNT(M14:M16),ROUND(SUM(M14:M16),0),""),"")</f>
        <v>400</v>
      </c>
      <c r="N17" s="236">
        <f>+IFERROR(IF(COUNT(M17),ROUND(M17/'Shareholding Pattern'!$L$57*100,2),""),0)</f>
        <v>0</v>
      </c>
      <c r="O17" s="189">
        <f>+IFERROR(IF(COUNT(O14:O16),ROUND(SUM(O14:O16),0),""),"")</f>
        <v>400</v>
      </c>
      <c r="P17" s="189" t="str">
        <f>+IFERROR(IF(COUNT(P14:P16),ROUND(SUM(P14:P16),0),""),"")</f>
        <v/>
      </c>
      <c r="Q17" s="189">
        <f>+IFERROR(IF(COUNT(Q14:Q16),ROUND(SUM(Q14:Q16),0),""),"")</f>
        <v>400</v>
      </c>
      <c r="R17" s="236">
        <f>+IFERROR(IF(COUNT(Q17),ROUND(Q17/('Shareholding Pattern'!$P$58)*100,2),""),0)</f>
        <v>0</v>
      </c>
      <c r="S17" s="64" t="str">
        <f>+IFERROR(IF(COUNT(S14:S16),ROUND(SUM(S14:S16),0),""),"")</f>
        <v/>
      </c>
      <c r="T17" s="64" t="str">
        <f>+IFERROR(IF(COUNT(T14:T16),ROUND(SUM(T14:T16),0),""),"")</f>
        <v/>
      </c>
      <c r="U17" s="64" t="str">
        <f>+IFERROR(IF(COUNT(U14:U16),ROUND(SUM(U14:U16),0),""),"")</f>
        <v/>
      </c>
      <c r="V17" s="236">
        <f>+IFERROR(IF(COUNT(M17,U17),ROUND(SUM(U17,M17)/SUM('Shareholding Pattern'!$L$57,'Shareholding Pattern'!$T$57)*100,2),""),0)</f>
        <v>0</v>
      </c>
      <c r="W17" s="64" t="str">
        <f>+IFERROR(IF(COUNT(W14:W16),ROUND(SUM(W14:W16),0),""),"")</f>
        <v/>
      </c>
      <c r="X17" s="236" t="str">
        <f>+IFERROR(IF(COUNT(W17),ROUND(SUM(W17)/SUM(M17)*100,2),""),0)</f>
        <v/>
      </c>
      <c r="Y17" s="64" t="str">
        <f>+IFERROR(IF(COUNT(Y14:Y16),ROUND(SUM(Y14:Y16),0),""),"")</f>
        <v/>
      </c>
      <c r="Z17" s="236" t="str">
        <f>+IFERROR(IF(COUNT(Y17),ROUND(SUM(Y17)/SUM(M17)*100,2),""),0)</f>
        <v/>
      </c>
      <c r="AA17" s="64">
        <f>+IFERROR(IF(COUNT(AA14:AA16),ROUND(SUM(AA14:AA16),0),""),"")</f>
        <v>0</v>
      </c>
    </row>
  </sheetData>
  <sheetProtection algorithmName="SHA-512" hashValue="Fm8Y7bZMcwy/5b+GNmo4yU9+ekgXXsF9Y3om1Dg/Shfkv60eA+tjbCuwqiqt/nc77fpJSu4SoU2Pc9KqL4Iduw==" saltValue="f0POrTqRbYZHKBZP5Qam3w==" spinCount="100000" sheet="1" objects="1" scenarios="1"/>
  <sortState ref="G15:AA20">
    <sortCondition ref="AA15"/>
  </sortState>
  <mergeCells count="23">
    <mergeCell ref="AC9:AC11"/>
    <mergeCell ref="T9:T11"/>
    <mergeCell ref="U9:U11"/>
    <mergeCell ref="O10:Q10"/>
    <mergeCell ref="R10:R11"/>
    <mergeCell ref="S9:S11"/>
    <mergeCell ref="O9:R9"/>
    <mergeCell ref="AB9:AB11"/>
    <mergeCell ref="W9:X10"/>
    <mergeCell ref="Y9:Z10"/>
    <mergeCell ref="AA9:AA11"/>
    <mergeCell ref="V9:V11"/>
    <mergeCell ref="D9:D11"/>
    <mergeCell ref="I9:I11"/>
    <mergeCell ref="E9:E11"/>
    <mergeCell ref="F9:F11"/>
    <mergeCell ref="H9:H11"/>
    <mergeCell ref="G9:G11"/>
    <mergeCell ref="J9:J11"/>
    <mergeCell ref="K9:K11"/>
    <mergeCell ref="L9:L11"/>
    <mergeCell ref="M9:M11"/>
    <mergeCell ref="N9:N11"/>
  </mergeCells>
  <dataValidations count="8">
    <dataValidation type="whole" operator="lessThanOrEqual" allowBlank="1" showInputMessage="1" showErrorMessage="1" sqref="AA13:AB13 AA15:AB15">
      <formula1>M13</formula1>
    </dataValidation>
    <dataValidation type="whole" operator="lessThanOrEqual" allowBlank="1" showInputMessage="1" showErrorMessage="1" sqref="W13 W15">
      <formula1>J13</formula1>
    </dataValidation>
    <dataValidation type="whole" operator="lessThanOrEqual" allowBlank="1" showInputMessage="1" showErrorMessage="1" sqref="Y13 Y15">
      <formula1>J13</formula1>
    </dataValidation>
    <dataValidation type="textLength" operator="equal" allowBlank="1" showInputMessage="1" showErrorMessage="1" prompt="[A-Z][A-Z][A-Z][A-Z][A-Z][0-9][0-9][0-9][0-9][A-Z]_x000a__x000a_In absence of PAN write : ZZZZZ9999Z" sqref="H13 H15">
      <formula1>10</formula1>
    </dataValidation>
    <dataValidation type="whole" operator="greaterThanOrEqual" allowBlank="1" showInputMessage="1" showErrorMessage="1" sqref="S13:T13 I13:L13 O13:P13 S15:T15 I15:L15 O15:P15">
      <formula1>0</formula1>
    </dataValidation>
    <dataValidation type="list" allowBlank="1" showInputMessage="1" showErrorMessage="1" sqref="E13 E15">
      <formula1>$AR$1:$AR$6</formula1>
    </dataValidation>
    <dataValidation type="list" allowBlank="1" showInputMessage="1" showErrorMessage="1" sqref="F13 F15">
      <formula1>$AV$9:$AV$10</formula1>
    </dataValidation>
    <dataValidation type="list" allowBlank="1" showInputMessage="1" showErrorMessage="1" sqref="AC13 AC15">
      <formula1>$AZ$2:$BA$2</formula1>
    </dataValidation>
  </dataValidations>
  <hyperlinks>
    <hyperlink ref="H17" location="'Shareholding Pattern'!F17" display="Total"/>
    <hyperlink ref="E17" location="'Shareholding Pattern'!F17" display="Total"/>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opentextblock">
                <anchor moveWithCells="1" sizeWithCells="1">
                  <from>
                    <xdr:col>27</xdr:col>
                    <xdr:colOff>57150</xdr:colOff>
                    <xdr:row>14</xdr:row>
                    <xdr:rowOff>57150</xdr:rowOff>
                  </from>
                  <to>
                    <xdr:col>27</xdr:col>
                    <xdr:colOff>1209675</xdr:colOff>
                    <xdr:row>14</xdr:row>
                    <xdr:rowOff>257175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2" tint="-9.9978637043366805E-2"/>
  </sheetPr>
  <dimension ref="B1:XFC134"/>
  <sheetViews>
    <sheetView showGridLines="0" topLeftCell="A6" zoomScale="85" zoomScaleNormal="85" workbookViewId="0">
      <selection activeCell="Z124" sqref="Z124"/>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7109375" customWidth="1"/>
    <col min="17" max="18" width="14.5703125" hidden="1" customWidth="1"/>
    <col min="19" max="19" width="14.5703125" customWidth="1"/>
    <col min="20" max="20" width="19.140625" customWidth="1"/>
    <col min="21" max="21" width="15.42578125" hidden="1" customWidth="1"/>
    <col min="22" max="22" width="8.5703125" hidden="1" customWidth="1"/>
    <col min="23" max="23" width="15.42578125" hidden="1" customWidth="1"/>
    <col min="24" max="24" width="9.140625" hidden="1" customWidth="1"/>
    <col min="25" max="25" width="15.42578125" customWidth="1"/>
    <col min="26" max="26" width="20.85546875" customWidth="1"/>
    <col min="27" max="27" width="17.140625" customWidth="1"/>
    <col min="28" max="28" width="3.42578125" customWidth="1"/>
    <col min="29" max="16383" width="1.85546875" hidden="1"/>
  </cols>
  <sheetData>
    <row r="1" spans="5:45" hidden="1">
      <c r="I1">
        <v>118</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row r="8" spans="5:45" ht="15" customHeight="1"/>
    <row r="9" spans="5:45"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13</v>
      </c>
      <c r="X9" s="522"/>
      <c r="Y9" s="522" t="s">
        <v>14</v>
      </c>
      <c r="Z9" s="478" t="s">
        <v>499</v>
      </c>
      <c r="AA9" s="539" t="s">
        <v>517</v>
      </c>
    </row>
    <row r="10" spans="5:45"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c r="Y10" s="522"/>
      <c r="Z10" s="522"/>
      <c r="AA10" s="537"/>
    </row>
    <row r="11" spans="5:45"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40" t="s">
        <v>20</v>
      </c>
      <c r="X11" s="40" t="s">
        <v>21</v>
      </c>
      <c r="Y11" s="522"/>
      <c r="Z11" s="522"/>
      <c r="AA11" s="538"/>
    </row>
    <row r="12" spans="5:45" s="5" customFormat="1" ht="33" customHeight="1">
      <c r="E12" s="9" t="s">
        <v>83</v>
      </c>
      <c r="F12" s="279" t="s">
        <v>38</v>
      </c>
      <c r="G12" s="30"/>
      <c r="H12" s="30"/>
      <c r="I12" s="30"/>
      <c r="J12" s="30"/>
      <c r="K12" s="30"/>
      <c r="L12" s="30"/>
      <c r="M12" s="30"/>
      <c r="N12" s="30"/>
      <c r="O12" s="30"/>
      <c r="P12" s="30"/>
      <c r="Q12" s="30"/>
      <c r="R12" s="30"/>
      <c r="S12" s="30"/>
      <c r="T12" s="30"/>
      <c r="U12" s="30"/>
      <c r="V12" s="30"/>
      <c r="W12" s="30"/>
      <c r="X12" s="30"/>
      <c r="Y12" s="30"/>
      <c r="Z12" s="30"/>
      <c r="AA12" s="31"/>
    </row>
    <row r="13" spans="5:45" s="11" customFormat="1" ht="18.75"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f>IF(COUNT(H133:$Y$15118)=0,"",SUM(AC1:AC65651))</f>
        <v>117</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24.75" customHeight="1">
      <c r="E15" s="195">
        <v>1</v>
      </c>
      <c r="F15" s="406" t="s">
        <v>987</v>
      </c>
      <c r="G15" s="403"/>
      <c r="H15" s="47">
        <v>20000</v>
      </c>
      <c r="I15" s="47"/>
      <c r="J15" s="47"/>
      <c r="K15" s="405">
        <f t="shared" ref="K15:K46" si="0">+IFERROR(IF(COUNT(H15:J15),ROUND(SUM(H15:J15),0),""),"")</f>
        <v>20000</v>
      </c>
      <c r="L15" s="51">
        <f>+IFERROR(IF(COUNT(K15),ROUND(K15/'Shareholding Pattern'!$L$57*100,2),""),0)</f>
        <v>0.09</v>
      </c>
      <c r="M15" s="207">
        <f t="shared" ref="M15:M46" si="1">IF(H15="","",H15)</f>
        <v>20000</v>
      </c>
      <c r="N15" s="207"/>
      <c r="O15" s="285">
        <f t="shared" ref="O15:O46" si="2">+IFERROR(IF(COUNT(M15:N15),ROUND(SUM(M15,N15),2),""),"")</f>
        <v>20000</v>
      </c>
      <c r="P15" s="51">
        <f>+IFERROR(IF(COUNT(O15),ROUND(O15/('Shareholding Pattern'!$P$58)*100,2),""),0)</f>
        <v>0.09</v>
      </c>
      <c r="Q15" s="47"/>
      <c r="R15" s="47"/>
      <c r="S15" s="405" t="str">
        <f t="shared" ref="S15:S46" si="3">+IFERROR(IF(COUNT(Q15:R15),ROUND(SUM(Q15:R15),0),""),"")</f>
        <v/>
      </c>
      <c r="T15" s="17">
        <f>+IFERROR(IF(COUNT(K15,S15),ROUND(SUM(S15,K15)/SUM('Shareholding Pattern'!$L$57,'Shareholding Pattern'!$T$57)*100,2),""),0)</f>
        <v>0.09</v>
      </c>
      <c r="U15" s="47"/>
      <c r="V15" s="17" t="str">
        <f t="shared" ref="V15:V46" si="4">+IFERROR(IF(COUNT(U15),ROUND(SUM(U15)/SUM(K15)*100,2),""),0)</f>
        <v/>
      </c>
      <c r="W15" s="47"/>
      <c r="X15" s="17" t="str">
        <f t="shared" ref="X15:X46" si="5">+IFERROR(IF(COUNT(W15),ROUND(SUM(W15)/SUM(K15)*100,2),""),0)</f>
        <v/>
      </c>
      <c r="Y15" s="47">
        <v>0</v>
      </c>
      <c r="Z15" s="284">
        <v>288</v>
      </c>
      <c r="AA15" s="334" t="s">
        <v>520</v>
      </c>
      <c r="AB15" s="11"/>
      <c r="AC15" s="11">
        <f t="shared" ref="AC15:AC46" si="6">IF(SUM(H15:Y15)&gt;0,1,0)</f>
        <v>1</v>
      </c>
    </row>
    <row r="16" spans="5:45" ht="24.75" customHeight="1">
      <c r="E16" s="195">
        <v>2</v>
      </c>
      <c r="F16" s="407" t="s">
        <v>988</v>
      </c>
      <c r="G16" s="403"/>
      <c r="H16" s="47">
        <v>2500</v>
      </c>
      <c r="I16" s="47"/>
      <c r="J16" s="47"/>
      <c r="K16" s="405">
        <f t="shared" si="0"/>
        <v>2500</v>
      </c>
      <c r="L16" s="51">
        <f>+IFERROR(IF(COUNT(K16),ROUND(K16/'Shareholding Pattern'!$L$57*100,2),""),0)</f>
        <v>0.01</v>
      </c>
      <c r="M16" s="207">
        <f t="shared" si="1"/>
        <v>2500</v>
      </c>
      <c r="N16" s="207"/>
      <c r="O16" s="285">
        <f t="shared" si="2"/>
        <v>2500</v>
      </c>
      <c r="P16" s="51">
        <f>+IFERROR(IF(COUNT(O16),ROUND(O16/('Shareholding Pattern'!$P$58)*100,2),""),0)</f>
        <v>0.01</v>
      </c>
      <c r="Q16" s="47"/>
      <c r="R16" s="47"/>
      <c r="S16" s="405" t="str">
        <f t="shared" si="3"/>
        <v/>
      </c>
      <c r="T16" s="17">
        <f>+IFERROR(IF(COUNT(K16,S16),ROUND(SUM(S16,K16)/SUM('Shareholding Pattern'!$L$57,'Shareholding Pattern'!$T$57)*100,2),""),0)</f>
        <v>0.01</v>
      </c>
      <c r="U16" s="47"/>
      <c r="V16" s="17" t="str">
        <f t="shared" si="4"/>
        <v/>
      </c>
      <c r="W16" s="47"/>
      <c r="X16" s="17" t="str">
        <f t="shared" si="5"/>
        <v/>
      </c>
      <c r="Y16" s="47">
        <v>0</v>
      </c>
      <c r="Z16" s="284">
        <v>289</v>
      </c>
      <c r="AA16" s="334" t="s">
        <v>520</v>
      </c>
      <c r="AB16" s="11"/>
      <c r="AC16" s="11">
        <f t="shared" si="6"/>
        <v>1</v>
      </c>
    </row>
    <row r="17" spans="5:29" ht="24.75" customHeight="1">
      <c r="E17" s="195">
        <v>3</v>
      </c>
      <c r="F17" s="407" t="s">
        <v>989</v>
      </c>
      <c r="G17" s="403"/>
      <c r="H17" s="47">
        <v>2500</v>
      </c>
      <c r="I17" s="47"/>
      <c r="J17" s="47"/>
      <c r="K17" s="405">
        <f t="shared" si="0"/>
        <v>2500</v>
      </c>
      <c r="L17" s="51">
        <f>+IFERROR(IF(COUNT(K17),ROUND(K17/'Shareholding Pattern'!$L$57*100,2),""),0)</f>
        <v>0.01</v>
      </c>
      <c r="M17" s="207">
        <f t="shared" si="1"/>
        <v>2500</v>
      </c>
      <c r="N17" s="207"/>
      <c r="O17" s="285">
        <f t="shared" si="2"/>
        <v>2500</v>
      </c>
      <c r="P17" s="51">
        <f>+IFERROR(IF(COUNT(O17),ROUND(O17/('Shareholding Pattern'!$P$58)*100,2),""),0)</f>
        <v>0.01</v>
      </c>
      <c r="Q17" s="47"/>
      <c r="R17" s="47"/>
      <c r="S17" s="405" t="str">
        <f t="shared" si="3"/>
        <v/>
      </c>
      <c r="T17" s="17">
        <f>+IFERROR(IF(COUNT(K17,S17),ROUND(SUM(S17,K17)/SUM('Shareholding Pattern'!$L$57,'Shareholding Pattern'!$T$57)*100,2),""),0)</f>
        <v>0.01</v>
      </c>
      <c r="U17" s="47"/>
      <c r="V17" s="17" t="str">
        <f t="shared" si="4"/>
        <v/>
      </c>
      <c r="W17" s="47"/>
      <c r="X17" s="17" t="str">
        <f t="shared" si="5"/>
        <v/>
      </c>
      <c r="Y17" s="47">
        <v>0</v>
      </c>
      <c r="Z17" s="284">
        <v>290</v>
      </c>
      <c r="AA17" s="334" t="s">
        <v>520</v>
      </c>
      <c r="AB17" s="11"/>
      <c r="AC17" s="11">
        <f t="shared" si="6"/>
        <v>1</v>
      </c>
    </row>
    <row r="18" spans="5:29" ht="24.75" customHeight="1">
      <c r="E18" s="195">
        <v>4</v>
      </c>
      <c r="F18" s="407" t="s">
        <v>990</v>
      </c>
      <c r="G18" s="403"/>
      <c r="H18" s="47">
        <v>3000</v>
      </c>
      <c r="I18" s="47"/>
      <c r="J18" s="47"/>
      <c r="K18" s="405">
        <f t="shared" si="0"/>
        <v>3000</v>
      </c>
      <c r="L18" s="51">
        <f>+IFERROR(IF(COUNT(K18),ROUND(K18/'Shareholding Pattern'!$L$57*100,2),""),0)</f>
        <v>0.01</v>
      </c>
      <c r="M18" s="207">
        <f t="shared" si="1"/>
        <v>3000</v>
      </c>
      <c r="N18" s="207"/>
      <c r="O18" s="285">
        <f t="shared" si="2"/>
        <v>3000</v>
      </c>
      <c r="P18" s="51">
        <f>+IFERROR(IF(COUNT(O18),ROUND(O18/('Shareholding Pattern'!$P$58)*100,2),""),0)</f>
        <v>0.01</v>
      </c>
      <c r="Q18" s="47"/>
      <c r="R18" s="47"/>
      <c r="S18" s="405" t="str">
        <f t="shared" si="3"/>
        <v/>
      </c>
      <c r="T18" s="17">
        <f>+IFERROR(IF(COUNT(K18,S18),ROUND(SUM(S18,K18)/SUM('Shareholding Pattern'!$L$57,'Shareholding Pattern'!$T$57)*100,2),""),0)</f>
        <v>0.01</v>
      </c>
      <c r="U18" s="47"/>
      <c r="V18" s="17" t="str">
        <f t="shared" si="4"/>
        <v/>
      </c>
      <c r="W18" s="47"/>
      <c r="X18" s="17" t="str">
        <f t="shared" si="5"/>
        <v/>
      </c>
      <c r="Y18" s="47">
        <v>0</v>
      </c>
      <c r="Z18" s="284">
        <v>291</v>
      </c>
      <c r="AA18" s="334" t="s">
        <v>520</v>
      </c>
      <c r="AB18" s="11"/>
      <c r="AC18" s="11">
        <f t="shared" si="6"/>
        <v>1</v>
      </c>
    </row>
    <row r="19" spans="5:29" ht="24.75" customHeight="1">
      <c r="E19" s="195">
        <v>5</v>
      </c>
      <c r="F19" s="407" t="s">
        <v>991</v>
      </c>
      <c r="G19" s="403"/>
      <c r="H19" s="47">
        <v>3000</v>
      </c>
      <c r="I19" s="47"/>
      <c r="J19" s="47"/>
      <c r="K19" s="405">
        <f t="shared" si="0"/>
        <v>3000</v>
      </c>
      <c r="L19" s="51">
        <f>+IFERROR(IF(COUNT(K19),ROUND(K19/'Shareholding Pattern'!$L$57*100,2),""),0)</f>
        <v>0.01</v>
      </c>
      <c r="M19" s="207">
        <f t="shared" si="1"/>
        <v>3000</v>
      </c>
      <c r="N19" s="207"/>
      <c r="O19" s="285">
        <f t="shared" si="2"/>
        <v>3000</v>
      </c>
      <c r="P19" s="51">
        <f>+IFERROR(IF(COUNT(O19),ROUND(O19/('Shareholding Pattern'!$P$58)*100,2),""),0)</f>
        <v>0.01</v>
      </c>
      <c r="Q19" s="47"/>
      <c r="R19" s="47"/>
      <c r="S19" s="405" t="str">
        <f t="shared" si="3"/>
        <v/>
      </c>
      <c r="T19" s="17">
        <f>+IFERROR(IF(COUNT(K19,S19),ROUND(SUM(S19,K19)/SUM('Shareholding Pattern'!$L$57,'Shareholding Pattern'!$T$57)*100,2),""),0)</f>
        <v>0.01</v>
      </c>
      <c r="U19" s="47"/>
      <c r="V19" s="17" t="str">
        <f t="shared" si="4"/>
        <v/>
      </c>
      <c r="W19" s="47"/>
      <c r="X19" s="17" t="str">
        <f t="shared" si="5"/>
        <v/>
      </c>
      <c r="Y19" s="47">
        <v>0</v>
      </c>
      <c r="Z19" s="284">
        <v>292</v>
      </c>
      <c r="AA19" s="334" t="s">
        <v>520</v>
      </c>
      <c r="AB19" s="11"/>
      <c r="AC19" s="11">
        <f t="shared" si="6"/>
        <v>1</v>
      </c>
    </row>
    <row r="20" spans="5:29" ht="24.75" customHeight="1">
      <c r="E20" s="195">
        <v>6</v>
      </c>
      <c r="F20" s="407" t="s">
        <v>992</v>
      </c>
      <c r="G20" s="403"/>
      <c r="H20" s="47">
        <v>5000</v>
      </c>
      <c r="I20" s="47"/>
      <c r="J20" s="47"/>
      <c r="K20" s="405">
        <f t="shared" si="0"/>
        <v>5000</v>
      </c>
      <c r="L20" s="51">
        <f>+IFERROR(IF(COUNT(K20),ROUND(K20/'Shareholding Pattern'!$L$57*100,2),""),0)</f>
        <v>0.02</v>
      </c>
      <c r="M20" s="207">
        <f t="shared" si="1"/>
        <v>5000</v>
      </c>
      <c r="N20" s="207"/>
      <c r="O20" s="285">
        <f t="shared" si="2"/>
        <v>5000</v>
      </c>
      <c r="P20" s="51">
        <f>+IFERROR(IF(COUNT(O20),ROUND(O20/('Shareholding Pattern'!$P$58)*100,2),""),0)</f>
        <v>0.02</v>
      </c>
      <c r="Q20" s="47"/>
      <c r="R20" s="47"/>
      <c r="S20" s="405" t="str">
        <f t="shared" si="3"/>
        <v/>
      </c>
      <c r="T20" s="17">
        <f>+IFERROR(IF(COUNT(K20,S20),ROUND(SUM(S20,K20)/SUM('Shareholding Pattern'!$L$57,'Shareholding Pattern'!$T$57)*100,2),""),0)</f>
        <v>0.02</v>
      </c>
      <c r="U20" s="47"/>
      <c r="V20" s="17" t="str">
        <f t="shared" si="4"/>
        <v/>
      </c>
      <c r="W20" s="47"/>
      <c r="X20" s="17" t="str">
        <f t="shared" si="5"/>
        <v/>
      </c>
      <c r="Y20" s="47">
        <v>0</v>
      </c>
      <c r="Z20" s="284">
        <v>293</v>
      </c>
      <c r="AA20" s="334" t="s">
        <v>520</v>
      </c>
      <c r="AB20" s="11"/>
      <c r="AC20" s="11">
        <f t="shared" si="6"/>
        <v>1</v>
      </c>
    </row>
    <row r="21" spans="5:29" ht="24.75" customHeight="1">
      <c r="E21" s="195">
        <v>7</v>
      </c>
      <c r="F21" s="407" t="s">
        <v>993</v>
      </c>
      <c r="G21" s="403"/>
      <c r="H21" s="47">
        <v>3000</v>
      </c>
      <c r="I21" s="47"/>
      <c r="J21" s="47"/>
      <c r="K21" s="405">
        <f t="shared" si="0"/>
        <v>3000</v>
      </c>
      <c r="L21" s="51">
        <f>+IFERROR(IF(COUNT(K21),ROUND(K21/'Shareholding Pattern'!$L$57*100,2),""),0)</f>
        <v>0.01</v>
      </c>
      <c r="M21" s="207">
        <f t="shared" si="1"/>
        <v>3000</v>
      </c>
      <c r="N21" s="207"/>
      <c r="O21" s="285">
        <f t="shared" si="2"/>
        <v>3000</v>
      </c>
      <c r="P21" s="51">
        <f>+IFERROR(IF(COUNT(O21),ROUND(O21/('Shareholding Pattern'!$P$58)*100,2),""),0)</f>
        <v>0.01</v>
      </c>
      <c r="Q21" s="47"/>
      <c r="R21" s="47"/>
      <c r="S21" s="405" t="str">
        <f t="shared" si="3"/>
        <v/>
      </c>
      <c r="T21" s="17">
        <f>+IFERROR(IF(COUNT(K21,S21),ROUND(SUM(S21,K21)/SUM('Shareholding Pattern'!$L$57,'Shareholding Pattern'!$T$57)*100,2),""),0)</f>
        <v>0.01</v>
      </c>
      <c r="U21" s="47"/>
      <c r="V21" s="17" t="str">
        <f t="shared" si="4"/>
        <v/>
      </c>
      <c r="W21" s="47"/>
      <c r="X21" s="17" t="str">
        <f t="shared" si="5"/>
        <v/>
      </c>
      <c r="Y21" s="47">
        <v>0</v>
      </c>
      <c r="Z21" s="284">
        <v>294</v>
      </c>
      <c r="AA21" s="334" t="s">
        <v>520</v>
      </c>
      <c r="AB21" s="11"/>
      <c r="AC21" s="11">
        <f t="shared" si="6"/>
        <v>1</v>
      </c>
    </row>
    <row r="22" spans="5:29" ht="24.75" customHeight="1">
      <c r="E22" s="195">
        <v>8</v>
      </c>
      <c r="F22" s="407" t="s">
        <v>994</v>
      </c>
      <c r="G22" s="403"/>
      <c r="H22" s="47">
        <v>2500</v>
      </c>
      <c r="I22" s="47"/>
      <c r="J22" s="47"/>
      <c r="K22" s="405">
        <f t="shared" si="0"/>
        <v>2500</v>
      </c>
      <c r="L22" s="51">
        <f>+IFERROR(IF(COUNT(K22),ROUND(K22/'Shareholding Pattern'!$L$57*100,2),""),0)</f>
        <v>0.01</v>
      </c>
      <c r="M22" s="207">
        <f t="shared" si="1"/>
        <v>2500</v>
      </c>
      <c r="N22" s="207"/>
      <c r="O22" s="285">
        <f t="shared" si="2"/>
        <v>2500</v>
      </c>
      <c r="P22" s="51">
        <f>+IFERROR(IF(COUNT(O22),ROUND(O22/('Shareholding Pattern'!$P$58)*100,2),""),0)</f>
        <v>0.01</v>
      </c>
      <c r="Q22" s="47"/>
      <c r="R22" s="47"/>
      <c r="S22" s="405" t="str">
        <f t="shared" si="3"/>
        <v/>
      </c>
      <c r="T22" s="17">
        <f>+IFERROR(IF(COUNT(K22,S22),ROUND(SUM(S22,K22)/SUM('Shareholding Pattern'!$L$57,'Shareholding Pattern'!$T$57)*100,2),""),0)</f>
        <v>0.01</v>
      </c>
      <c r="U22" s="47"/>
      <c r="V22" s="17" t="str">
        <f t="shared" si="4"/>
        <v/>
      </c>
      <c r="W22" s="47"/>
      <c r="X22" s="17" t="str">
        <f t="shared" si="5"/>
        <v/>
      </c>
      <c r="Y22" s="47">
        <v>0</v>
      </c>
      <c r="Z22" s="284">
        <v>295</v>
      </c>
      <c r="AA22" s="334" t="s">
        <v>520</v>
      </c>
      <c r="AB22" s="11"/>
      <c r="AC22" s="11">
        <f t="shared" si="6"/>
        <v>1</v>
      </c>
    </row>
    <row r="23" spans="5:29" ht="24.75" customHeight="1">
      <c r="E23" s="195">
        <v>9</v>
      </c>
      <c r="F23" s="407" t="s">
        <v>995</v>
      </c>
      <c r="G23" s="403"/>
      <c r="H23" s="47">
        <v>3000</v>
      </c>
      <c r="I23" s="47"/>
      <c r="J23" s="47"/>
      <c r="K23" s="405">
        <f t="shared" si="0"/>
        <v>3000</v>
      </c>
      <c r="L23" s="51">
        <f>+IFERROR(IF(COUNT(K23),ROUND(K23/'Shareholding Pattern'!$L$57*100,2),""),0)</f>
        <v>0.01</v>
      </c>
      <c r="M23" s="207">
        <f t="shared" si="1"/>
        <v>3000</v>
      </c>
      <c r="N23" s="207"/>
      <c r="O23" s="285">
        <f t="shared" si="2"/>
        <v>3000</v>
      </c>
      <c r="P23" s="51">
        <f>+IFERROR(IF(COUNT(O23),ROUND(O23/('Shareholding Pattern'!$P$58)*100,2),""),0)</f>
        <v>0.01</v>
      </c>
      <c r="Q23" s="47"/>
      <c r="R23" s="47"/>
      <c r="S23" s="405" t="str">
        <f t="shared" si="3"/>
        <v/>
      </c>
      <c r="T23" s="17">
        <f>+IFERROR(IF(COUNT(K23,S23),ROUND(SUM(S23,K23)/SUM('Shareholding Pattern'!$L$57,'Shareholding Pattern'!$T$57)*100,2),""),0)</f>
        <v>0.01</v>
      </c>
      <c r="U23" s="47"/>
      <c r="V23" s="17" t="str">
        <f t="shared" si="4"/>
        <v/>
      </c>
      <c r="W23" s="47"/>
      <c r="X23" s="17" t="str">
        <f t="shared" si="5"/>
        <v/>
      </c>
      <c r="Y23" s="47">
        <v>0</v>
      </c>
      <c r="Z23" s="284">
        <v>296</v>
      </c>
      <c r="AA23" s="334" t="s">
        <v>520</v>
      </c>
      <c r="AB23" s="11"/>
      <c r="AC23" s="11">
        <f t="shared" si="6"/>
        <v>1</v>
      </c>
    </row>
    <row r="24" spans="5:29" ht="24.75" customHeight="1">
      <c r="E24" s="195">
        <v>10</v>
      </c>
      <c r="F24" s="407" t="s">
        <v>996</v>
      </c>
      <c r="G24" s="403"/>
      <c r="H24" s="47">
        <v>3500</v>
      </c>
      <c r="I24" s="47"/>
      <c r="J24" s="47"/>
      <c r="K24" s="405">
        <f t="shared" si="0"/>
        <v>3500</v>
      </c>
      <c r="L24" s="51">
        <f>+IFERROR(IF(COUNT(K24),ROUND(K24/'Shareholding Pattern'!$L$57*100,2),""),0)</f>
        <v>0.02</v>
      </c>
      <c r="M24" s="207">
        <f t="shared" si="1"/>
        <v>3500</v>
      </c>
      <c r="N24" s="207"/>
      <c r="O24" s="285">
        <f t="shared" si="2"/>
        <v>3500</v>
      </c>
      <c r="P24" s="51">
        <f>+IFERROR(IF(COUNT(O24),ROUND(O24/('Shareholding Pattern'!$P$58)*100,2),""),0)</f>
        <v>0.02</v>
      </c>
      <c r="Q24" s="47"/>
      <c r="R24" s="47"/>
      <c r="S24" s="405" t="str">
        <f t="shared" si="3"/>
        <v/>
      </c>
      <c r="T24" s="17">
        <f>+IFERROR(IF(COUNT(K24,S24),ROUND(SUM(S24,K24)/SUM('Shareholding Pattern'!$L$57,'Shareholding Pattern'!$T$57)*100,2),""),0)</f>
        <v>0.02</v>
      </c>
      <c r="U24" s="47"/>
      <c r="V24" s="17" t="str">
        <f t="shared" si="4"/>
        <v/>
      </c>
      <c r="W24" s="47"/>
      <c r="X24" s="17" t="str">
        <f t="shared" si="5"/>
        <v/>
      </c>
      <c r="Y24" s="47">
        <v>0</v>
      </c>
      <c r="Z24" s="284">
        <v>297</v>
      </c>
      <c r="AA24" s="334" t="s">
        <v>520</v>
      </c>
      <c r="AB24" s="11"/>
      <c r="AC24" s="11">
        <f t="shared" si="6"/>
        <v>1</v>
      </c>
    </row>
    <row r="25" spans="5:29" ht="24.75" customHeight="1">
      <c r="E25" s="195">
        <v>11</v>
      </c>
      <c r="F25" s="407" t="s">
        <v>997</v>
      </c>
      <c r="G25" s="403"/>
      <c r="H25" s="47">
        <v>3500</v>
      </c>
      <c r="I25" s="47"/>
      <c r="J25" s="47"/>
      <c r="K25" s="405">
        <f t="shared" si="0"/>
        <v>3500</v>
      </c>
      <c r="L25" s="51">
        <f>+IFERROR(IF(COUNT(K25),ROUND(K25/'Shareholding Pattern'!$L$57*100,2),""),0)</f>
        <v>0.02</v>
      </c>
      <c r="M25" s="207">
        <f t="shared" si="1"/>
        <v>3500</v>
      </c>
      <c r="N25" s="207"/>
      <c r="O25" s="285">
        <f t="shared" si="2"/>
        <v>3500</v>
      </c>
      <c r="P25" s="51">
        <f>+IFERROR(IF(COUNT(O25),ROUND(O25/('Shareholding Pattern'!$P$58)*100,2),""),0)</f>
        <v>0.02</v>
      </c>
      <c r="Q25" s="47"/>
      <c r="R25" s="47"/>
      <c r="S25" s="405" t="str">
        <f t="shared" si="3"/>
        <v/>
      </c>
      <c r="T25" s="17">
        <f>+IFERROR(IF(COUNT(K25,S25),ROUND(SUM(S25,K25)/SUM('Shareholding Pattern'!$L$57,'Shareholding Pattern'!$T$57)*100,2),""),0)</f>
        <v>0.02</v>
      </c>
      <c r="U25" s="47"/>
      <c r="V25" s="17" t="str">
        <f t="shared" si="4"/>
        <v/>
      </c>
      <c r="W25" s="47"/>
      <c r="X25" s="17" t="str">
        <f t="shared" si="5"/>
        <v/>
      </c>
      <c r="Y25" s="47">
        <v>0</v>
      </c>
      <c r="Z25" s="284">
        <v>298</v>
      </c>
      <c r="AA25" s="334" t="s">
        <v>520</v>
      </c>
      <c r="AB25" s="11"/>
      <c r="AC25" s="11">
        <f t="shared" si="6"/>
        <v>1</v>
      </c>
    </row>
    <row r="26" spans="5:29" ht="24.75" customHeight="1">
      <c r="E26" s="195">
        <v>12</v>
      </c>
      <c r="F26" s="407" t="s">
        <v>998</v>
      </c>
      <c r="G26" s="403"/>
      <c r="H26" s="47">
        <v>2500</v>
      </c>
      <c r="I26" s="47"/>
      <c r="J26" s="47"/>
      <c r="K26" s="405">
        <f t="shared" si="0"/>
        <v>2500</v>
      </c>
      <c r="L26" s="51">
        <f>+IFERROR(IF(COUNT(K26),ROUND(K26/'Shareholding Pattern'!$L$57*100,2),""),0)</f>
        <v>0.01</v>
      </c>
      <c r="M26" s="207">
        <f t="shared" si="1"/>
        <v>2500</v>
      </c>
      <c r="N26" s="207"/>
      <c r="O26" s="285">
        <f t="shared" si="2"/>
        <v>2500</v>
      </c>
      <c r="P26" s="51">
        <f>+IFERROR(IF(COUNT(O26),ROUND(O26/('Shareholding Pattern'!$P$58)*100,2),""),0)</f>
        <v>0.01</v>
      </c>
      <c r="Q26" s="47"/>
      <c r="R26" s="47"/>
      <c r="S26" s="405" t="str">
        <f t="shared" si="3"/>
        <v/>
      </c>
      <c r="T26" s="17">
        <f>+IFERROR(IF(COUNT(K26,S26),ROUND(SUM(S26,K26)/SUM('Shareholding Pattern'!$L$57,'Shareholding Pattern'!$T$57)*100,2),""),0)</f>
        <v>0.01</v>
      </c>
      <c r="U26" s="47"/>
      <c r="V26" s="17" t="str">
        <f t="shared" si="4"/>
        <v/>
      </c>
      <c r="W26" s="47"/>
      <c r="X26" s="17" t="str">
        <f t="shared" si="5"/>
        <v/>
      </c>
      <c r="Y26" s="47">
        <v>0</v>
      </c>
      <c r="Z26" s="284">
        <v>299</v>
      </c>
      <c r="AA26" s="334" t="s">
        <v>520</v>
      </c>
      <c r="AB26" s="11"/>
      <c r="AC26" s="11">
        <f t="shared" si="6"/>
        <v>1</v>
      </c>
    </row>
    <row r="27" spans="5:29" ht="24.75" customHeight="1">
      <c r="E27" s="195">
        <v>13</v>
      </c>
      <c r="F27" s="407" t="s">
        <v>999</v>
      </c>
      <c r="G27" s="403"/>
      <c r="H27" s="47">
        <v>3500</v>
      </c>
      <c r="I27" s="47"/>
      <c r="J27" s="47"/>
      <c r="K27" s="405">
        <f t="shared" si="0"/>
        <v>3500</v>
      </c>
      <c r="L27" s="51">
        <f>+IFERROR(IF(COUNT(K27),ROUND(K27/'Shareholding Pattern'!$L$57*100,2),""),0)</f>
        <v>0.02</v>
      </c>
      <c r="M27" s="207">
        <f t="shared" si="1"/>
        <v>3500</v>
      </c>
      <c r="N27" s="207"/>
      <c r="O27" s="285">
        <f t="shared" si="2"/>
        <v>3500</v>
      </c>
      <c r="P27" s="51">
        <f>+IFERROR(IF(COUNT(O27),ROUND(O27/('Shareholding Pattern'!$P$58)*100,2),""),0)</f>
        <v>0.02</v>
      </c>
      <c r="Q27" s="47"/>
      <c r="R27" s="47"/>
      <c r="S27" s="405" t="str">
        <f t="shared" si="3"/>
        <v/>
      </c>
      <c r="T27" s="17">
        <f>+IFERROR(IF(COUNT(K27,S27),ROUND(SUM(S27,K27)/SUM('Shareholding Pattern'!$L$57,'Shareholding Pattern'!$T$57)*100,2),""),0)</f>
        <v>0.02</v>
      </c>
      <c r="U27" s="47"/>
      <c r="V27" s="17" t="str">
        <f t="shared" si="4"/>
        <v/>
      </c>
      <c r="W27" s="47"/>
      <c r="X27" s="17" t="str">
        <f t="shared" si="5"/>
        <v/>
      </c>
      <c r="Y27" s="47">
        <v>0</v>
      </c>
      <c r="Z27" s="284">
        <v>300</v>
      </c>
      <c r="AA27" s="334" t="s">
        <v>520</v>
      </c>
      <c r="AB27" s="11"/>
      <c r="AC27" s="11">
        <f t="shared" si="6"/>
        <v>1</v>
      </c>
    </row>
    <row r="28" spans="5:29" ht="24.75" customHeight="1">
      <c r="E28" s="195">
        <v>14</v>
      </c>
      <c r="F28" s="407" t="s">
        <v>1000</v>
      </c>
      <c r="G28" s="403"/>
      <c r="H28" s="47">
        <v>3000</v>
      </c>
      <c r="I28" s="47"/>
      <c r="J28" s="47"/>
      <c r="K28" s="405">
        <f t="shared" si="0"/>
        <v>3000</v>
      </c>
      <c r="L28" s="51">
        <f>+IFERROR(IF(COUNT(K28),ROUND(K28/'Shareholding Pattern'!$L$57*100,2),""),0)</f>
        <v>0.01</v>
      </c>
      <c r="M28" s="207">
        <f t="shared" si="1"/>
        <v>3000</v>
      </c>
      <c r="N28" s="207"/>
      <c r="O28" s="285">
        <f t="shared" si="2"/>
        <v>3000</v>
      </c>
      <c r="P28" s="51">
        <f>+IFERROR(IF(COUNT(O28),ROUND(O28/('Shareholding Pattern'!$P$58)*100,2),""),0)</f>
        <v>0.01</v>
      </c>
      <c r="Q28" s="47"/>
      <c r="R28" s="47"/>
      <c r="S28" s="405" t="str">
        <f t="shared" si="3"/>
        <v/>
      </c>
      <c r="T28" s="17">
        <f>+IFERROR(IF(COUNT(K28,S28),ROUND(SUM(S28,K28)/SUM('Shareholding Pattern'!$L$57,'Shareholding Pattern'!$T$57)*100,2),""),0)</f>
        <v>0.01</v>
      </c>
      <c r="U28" s="47"/>
      <c r="V28" s="17" t="str">
        <f t="shared" si="4"/>
        <v/>
      </c>
      <c r="W28" s="47"/>
      <c r="X28" s="17" t="str">
        <f t="shared" si="5"/>
        <v/>
      </c>
      <c r="Y28" s="47">
        <v>0</v>
      </c>
      <c r="Z28" s="284">
        <v>301</v>
      </c>
      <c r="AA28" s="334" t="s">
        <v>520</v>
      </c>
      <c r="AB28" s="11"/>
      <c r="AC28" s="11">
        <f t="shared" si="6"/>
        <v>1</v>
      </c>
    </row>
    <row r="29" spans="5:29" ht="24.75" customHeight="1">
      <c r="E29" s="195">
        <v>15</v>
      </c>
      <c r="F29" s="407" t="s">
        <v>1001</v>
      </c>
      <c r="G29" s="403"/>
      <c r="H29" s="47">
        <v>2500</v>
      </c>
      <c r="I29" s="47"/>
      <c r="J29" s="47"/>
      <c r="K29" s="405">
        <f t="shared" si="0"/>
        <v>2500</v>
      </c>
      <c r="L29" s="51">
        <f>+IFERROR(IF(COUNT(K29),ROUND(K29/'Shareholding Pattern'!$L$57*100,2),""),0)</f>
        <v>0.01</v>
      </c>
      <c r="M29" s="207">
        <f t="shared" si="1"/>
        <v>2500</v>
      </c>
      <c r="N29" s="207"/>
      <c r="O29" s="285">
        <f t="shared" si="2"/>
        <v>2500</v>
      </c>
      <c r="P29" s="51">
        <f>+IFERROR(IF(COUNT(O29),ROUND(O29/('Shareholding Pattern'!$P$58)*100,2),""),0)</f>
        <v>0.01</v>
      </c>
      <c r="Q29" s="47"/>
      <c r="R29" s="47"/>
      <c r="S29" s="405" t="str">
        <f t="shared" si="3"/>
        <v/>
      </c>
      <c r="T29" s="17">
        <f>+IFERROR(IF(COUNT(K29,S29),ROUND(SUM(S29,K29)/SUM('Shareholding Pattern'!$L$57,'Shareholding Pattern'!$T$57)*100,2),""),0)</f>
        <v>0.01</v>
      </c>
      <c r="U29" s="47"/>
      <c r="V29" s="17" t="str">
        <f t="shared" si="4"/>
        <v/>
      </c>
      <c r="W29" s="47"/>
      <c r="X29" s="17" t="str">
        <f t="shared" si="5"/>
        <v/>
      </c>
      <c r="Y29" s="47">
        <v>0</v>
      </c>
      <c r="Z29" s="284">
        <v>303</v>
      </c>
      <c r="AA29" s="334" t="s">
        <v>520</v>
      </c>
      <c r="AB29" s="11"/>
      <c r="AC29" s="11">
        <f t="shared" si="6"/>
        <v>1</v>
      </c>
    </row>
    <row r="30" spans="5:29" ht="24.75" customHeight="1">
      <c r="E30" s="195">
        <v>16</v>
      </c>
      <c r="F30" s="407" t="s">
        <v>1002</v>
      </c>
      <c r="G30" s="403"/>
      <c r="H30" s="47">
        <v>2500</v>
      </c>
      <c r="I30" s="47"/>
      <c r="J30" s="47"/>
      <c r="K30" s="405">
        <f t="shared" si="0"/>
        <v>2500</v>
      </c>
      <c r="L30" s="51">
        <f>+IFERROR(IF(COUNT(K30),ROUND(K30/'Shareholding Pattern'!$L$57*100,2),""),0)</f>
        <v>0.01</v>
      </c>
      <c r="M30" s="207">
        <f t="shared" si="1"/>
        <v>2500</v>
      </c>
      <c r="N30" s="207"/>
      <c r="O30" s="285">
        <f t="shared" si="2"/>
        <v>2500</v>
      </c>
      <c r="P30" s="51">
        <f>+IFERROR(IF(COUNT(O30),ROUND(O30/('Shareholding Pattern'!$P$58)*100,2),""),0)</f>
        <v>0.01</v>
      </c>
      <c r="Q30" s="47"/>
      <c r="R30" s="47"/>
      <c r="S30" s="405" t="str">
        <f t="shared" si="3"/>
        <v/>
      </c>
      <c r="T30" s="17">
        <f>+IFERROR(IF(COUNT(K30,S30),ROUND(SUM(S30,K30)/SUM('Shareholding Pattern'!$L$57,'Shareholding Pattern'!$T$57)*100,2),""),0)</f>
        <v>0.01</v>
      </c>
      <c r="U30" s="47"/>
      <c r="V30" s="17" t="str">
        <f t="shared" si="4"/>
        <v/>
      </c>
      <c r="W30" s="47"/>
      <c r="X30" s="17" t="str">
        <f t="shared" si="5"/>
        <v/>
      </c>
      <c r="Y30" s="47">
        <v>0</v>
      </c>
      <c r="Z30" s="284">
        <v>304</v>
      </c>
      <c r="AA30" s="334" t="s">
        <v>520</v>
      </c>
      <c r="AB30" s="11"/>
      <c r="AC30" s="11">
        <f t="shared" si="6"/>
        <v>1</v>
      </c>
    </row>
    <row r="31" spans="5:29" ht="24.75" customHeight="1">
      <c r="E31" s="195">
        <v>17</v>
      </c>
      <c r="F31" s="407" t="s">
        <v>1003</v>
      </c>
      <c r="G31" s="403"/>
      <c r="H31" s="47">
        <v>2500</v>
      </c>
      <c r="I31" s="47"/>
      <c r="J31" s="47"/>
      <c r="K31" s="405">
        <f t="shared" si="0"/>
        <v>2500</v>
      </c>
      <c r="L31" s="51">
        <f>+IFERROR(IF(COUNT(K31),ROUND(K31/'Shareholding Pattern'!$L$57*100,2),""),0)</f>
        <v>0.01</v>
      </c>
      <c r="M31" s="207">
        <f t="shared" si="1"/>
        <v>2500</v>
      </c>
      <c r="N31" s="207"/>
      <c r="O31" s="285">
        <f t="shared" si="2"/>
        <v>2500</v>
      </c>
      <c r="P31" s="51">
        <f>+IFERROR(IF(COUNT(O31),ROUND(O31/('Shareholding Pattern'!$P$58)*100,2),""),0)</f>
        <v>0.01</v>
      </c>
      <c r="Q31" s="47"/>
      <c r="R31" s="47"/>
      <c r="S31" s="405" t="str">
        <f t="shared" si="3"/>
        <v/>
      </c>
      <c r="T31" s="17">
        <f>+IFERROR(IF(COUNT(K31,S31),ROUND(SUM(S31,K31)/SUM('Shareholding Pattern'!$L$57,'Shareholding Pattern'!$T$57)*100,2),""),0)</f>
        <v>0.01</v>
      </c>
      <c r="U31" s="47"/>
      <c r="V31" s="17" t="str">
        <f t="shared" si="4"/>
        <v/>
      </c>
      <c r="W31" s="47"/>
      <c r="X31" s="17" t="str">
        <f t="shared" si="5"/>
        <v/>
      </c>
      <c r="Y31" s="47">
        <v>0</v>
      </c>
      <c r="Z31" s="284">
        <v>305</v>
      </c>
      <c r="AA31" s="334" t="s">
        <v>520</v>
      </c>
      <c r="AB31" s="11"/>
      <c r="AC31" s="11">
        <f t="shared" si="6"/>
        <v>1</v>
      </c>
    </row>
    <row r="32" spans="5:29" ht="24.75" customHeight="1">
      <c r="E32" s="195">
        <v>18</v>
      </c>
      <c r="F32" s="407" t="s">
        <v>1004</v>
      </c>
      <c r="G32" s="403"/>
      <c r="H32" s="47">
        <v>2500</v>
      </c>
      <c r="I32" s="47"/>
      <c r="J32" s="47"/>
      <c r="K32" s="405">
        <f t="shared" si="0"/>
        <v>2500</v>
      </c>
      <c r="L32" s="51">
        <f>+IFERROR(IF(COUNT(K32),ROUND(K32/'Shareholding Pattern'!$L$57*100,2),""),0)</f>
        <v>0.01</v>
      </c>
      <c r="M32" s="207">
        <f t="shared" si="1"/>
        <v>2500</v>
      </c>
      <c r="N32" s="207"/>
      <c r="O32" s="285">
        <f t="shared" si="2"/>
        <v>2500</v>
      </c>
      <c r="P32" s="51">
        <f>+IFERROR(IF(COUNT(O32),ROUND(O32/('Shareholding Pattern'!$P$58)*100,2),""),0)</f>
        <v>0.01</v>
      </c>
      <c r="Q32" s="47"/>
      <c r="R32" s="47"/>
      <c r="S32" s="405" t="str">
        <f t="shared" si="3"/>
        <v/>
      </c>
      <c r="T32" s="17">
        <f>+IFERROR(IF(COUNT(K32,S32),ROUND(SUM(S32,K32)/SUM('Shareholding Pattern'!$L$57,'Shareholding Pattern'!$T$57)*100,2),""),0)</f>
        <v>0.01</v>
      </c>
      <c r="U32" s="47"/>
      <c r="V32" s="17" t="str">
        <f t="shared" si="4"/>
        <v/>
      </c>
      <c r="W32" s="47"/>
      <c r="X32" s="17" t="str">
        <f t="shared" si="5"/>
        <v/>
      </c>
      <c r="Y32" s="47">
        <v>0</v>
      </c>
      <c r="Z32" s="284">
        <v>306</v>
      </c>
      <c r="AA32" s="334" t="s">
        <v>520</v>
      </c>
      <c r="AB32" s="11"/>
      <c r="AC32" s="11">
        <f t="shared" si="6"/>
        <v>1</v>
      </c>
    </row>
    <row r="33" spans="5:29" ht="24.75" customHeight="1">
      <c r="E33" s="195">
        <v>19</v>
      </c>
      <c r="F33" s="407" t="s">
        <v>1005</v>
      </c>
      <c r="G33" s="403"/>
      <c r="H33" s="47">
        <v>2500</v>
      </c>
      <c r="I33" s="47"/>
      <c r="J33" s="47"/>
      <c r="K33" s="405">
        <f t="shared" si="0"/>
        <v>2500</v>
      </c>
      <c r="L33" s="51">
        <f>+IFERROR(IF(COUNT(K33),ROUND(K33/'Shareholding Pattern'!$L$57*100,2),""),0)</f>
        <v>0.01</v>
      </c>
      <c r="M33" s="207">
        <f t="shared" si="1"/>
        <v>2500</v>
      </c>
      <c r="N33" s="207"/>
      <c r="O33" s="285">
        <f t="shared" si="2"/>
        <v>2500</v>
      </c>
      <c r="P33" s="51">
        <f>+IFERROR(IF(COUNT(O33),ROUND(O33/('Shareholding Pattern'!$P$58)*100,2),""),0)</f>
        <v>0.01</v>
      </c>
      <c r="Q33" s="47"/>
      <c r="R33" s="47"/>
      <c r="S33" s="405" t="str">
        <f t="shared" si="3"/>
        <v/>
      </c>
      <c r="T33" s="17">
        <f>+IFERROR(IF(COUNT(K33,S33),ROUND(SUM(S33,K33)/SUM('Shareholding Pattern'!$L$57,'Shareholding Pattern'!$T$57)*100,2),""),0)</f>
        <v>0.01</v>
      </c>
      <c r="U33" s="47"/>
      <c r="V33" s="17" t="str">
        <f t="shared" si="4"/>
        <v/>
      </c>
      <c r="W33" s="47"/>
      <c r="X33" s="17" t="str">
        <f t="shared" si="5"/>
        <v/>
      </c>
      <c r="Y33" s="47">
        <v>0</v>
      </c>
      <c r="Z33" s="284">
        <v>307</v>
      </c>
      <c r="AA33" s="334" t="s">
        <v>520</v>
      </c>
      <c r="AB33" s="11"/>
      <c r="AC33" s="11">
        <f t="shared" si="6"/>
        <v>1</v>
      </c>
    </row>
    <row r="34" spans="5:29" ht="24.75" customHeight="1">
      <c r="E34" s="195">
        <v>20</v>
      </c>
      <c r="F34" s="407" t="s">
        <v>1006</v>
      </c>
      <c r="G34" s="403"/>
      <c r="H34" s="47">
        <v>5000</v>
      </c>
      <c r="I34" s="47"/>
      <c r="J34" s="47"/>
      <c r="K34" s="405">
        <f t="shared" si="0"/>
        <v>5000</v>
      </c>
      <c r="L34" s="51">
        <f>+IFERROR(IF(COUNT(K34),ROUND(K34/'Shareholding Pattern'!$L$57*100,2),""),0)</f>
        <v>0.02</v>
      </c>
      <c r="M34" s="207">
        <f t="shared" si="1"/>
        <v>5000</v>
      </c>
      <c r="N34" s="207"/>
      <c r="O34" s="285">
        <f t="shared" si="2"/>
        <v>5000</v>
      </c>
      <c r="P34" s="51">
        <f>+IFERROR(IF(COUNT(O34),ROUND(O34/('Shareholding Pattern'!$P$58)*100,2),""),0)</f>
        <v>0.02</v>
      </c>
      <c r="Q34" s="47"/>
      <c r="R34" s="47"/>
      <c r="S34" s="405" t="str">
        <f t="shared" si="3"/>
        <v/>
      </c>
      <c r="T34" s="17">
        <f>+IFERROR(IF(COUNT(K34,S34),ROUND(SUM(S34,K34)/SUM('Shareholding Pattern'!$L$57,'Shareholding Pattern'!$T$57)*100,2),""),0)</f>
        <v>0.02</v>
      </c>
      <c r="U34" s="47"/>
      <c r="V34" s="17" t="str">
        <f t="shared" si="4"/>
        <v/>
      </c>
      <c r="W34" s="47"/>
      <c r="X34" s="17" t="str">
        <f t="shared" si="5"/>
        <v/>
      </c>
      <c r="Y34" s="47">
        <v>0</v>
      </c>
      <c r="Z34" s="284">
        <v>308</v>
      </c>
      <c r="AA34" s="334" t="s">
        <v>520</v>
      </c>
      <c r="AB34" s="11"/>
      <c r="AC34" s="11">
        <f t="shared" si="6"/>
        <v>1</v>
      </c>
    </row>
    <row r="35" spans="5:29" ht="24.75" customHeight="1">
      <c r="E35" s="195">
        <v>21</v>
      </c>
      <c r="F35" s="407" t="s">
        <v>1007</v>
      </c>
      <c r="G35" s="403"/>
      <c r="H35" s="47">
        <v>2500</v>
      </c>
      <c r="I35" s="47"/>
      <c r="J35" s="47"/>
      <c r="K35" s="405">
        <f t="shared" si="0"/>
        <v>2500</v>
      </c>
      <c r="L35" s="51">
        <f>+IFERROR(IF(COUNT(K35),ROUND(K35/'Shareholding Pattern'!$L$57*100,2),""),0)</f>
        <v>0.01</v>
      </c>
      <c r="M35" s="207">
        <f t="shared" si="1"/>
        <v>2500</v>
      </c>
      <c r="N35" s="207"/>
      <c r="O35" s="285">
        <f t="shared" si="2"/>
        <v>2500</v>
      </c>
      <c r="P35" s="51">
        <f>+IFERROR(IF(COUNT(O35),ROUND(O35/('Shareholding Pattern'!$P$58)*100,2),""),0)</f>
        <v>0.01</v>
      </c>
      <c r="Q35" s="47"/>
      <c r="R35" s="47"/>
      <c r="S35" s="405" t="str">
        <f t="shared" si="3"/>
        <v/>
      </c>
      <c r="T35" s="17">
        <f>+IFERROR(IF(COUNT(K35,S35),ROUND(SUM(S35,K35)/SUM('Shareholding Pattern'!$L$57,'Shareholding Pattern'!$T$57)*100,2),""),0)</f>
        <v>0.01</v>
      </c>
      <c r="U35" s="47"/>
      <c r="V35" s="17" t="str">
        <f t="shared" si="4"/>
        <v/>
      </c>
      <c r="W35" s="47"/>
      <c r="X35" s="17" t="str">
        <f t="shared" si="5"/>
        <v/>
      </c>
      <c r="Y35" s="47">
        <v>0</v>
      </c>
      <c r="Z35" s="284">
        <v>309</v>
      </c>
      <c r="AA35" s="334" t="s">
        <v>520</v>
      </c>
      <c r="AB35" s="11"/>
      <c r="AC35" s="11">
        <f t="shared" si="6"/>
        <v>1</v>
      </c>
    </row>
    <row r="36" spans="5:29" ht="24.75" customHeight="1">
      <c r="E36" s="195">
        <v>22</v>
      </c>
      <c r="F36" s="407" t="s">
        <v>1008</v>
      </c>
      <c r="G36" s="403"/>
      <c r="H36" s="47">
        <v>2500</v>
      </c>
      <c r="I36" s="47"/>
      <c r="J36" s="47"/>
      <c r="K36" s="405">
        <f t="shared" si="0"/>
        <v>2500</v>
      </c>
      <c r="L36" s="51">
        <f>+IFERROR(IF(COUNT(K36),ROUND(K36/'Shareholding Pattern'!$L$57*100,2),""),0)</f>
        <v>0.01</v>
      </c>
      <c r="M36" s="207">
        <f t="shared" si="1"/>
        <v>2500</v>
      </c>
      <c r="N36" s="207"/>
      <c r="O36" s="285">
        <f t="shared" si="2"/>
        <v>2500</v>
      </c>
      <c r="P36" s="51">
        <f>+IFERROR(IF(COUNT(O36),ROUND(O36/('Shareholding Pattern'!$P$58)*100,2),""),0)</f>
        <v>0.01</v>
      </c>
      <c r="Q36" s="47"/>
      <c r="R36" s="47"/>
      <c r="S36" s="405" t="str">
        <f t="shared" si="3"/>
        <v/>
      </c>
      <c r="T36" s="17">
        <f>+IFERROR(IF(COUNT(K36,S36),ROUND(SUM(S36,K36)/SUM('Shareholding Pattern'!$L$57,'Shareholding Pattern'!$T$57)*100,2),""),0)</f>
        <v>0.01</v>
      </c>
      <c r="U36" s="47"/>
      <c r="V36" s="17" t="str">
        <f t="shared" si="4"/>
        <v/>
      </c>
      <c r="W36" s="47"/>
      <c r="X36" s="17" t="str">
        <f t="shared" si="5"/>
        <v/>
      </c>
      <c r="Y36" s="47">
        <v>0</v>
      </c>
      <c r="Z36" s="284">
        <v>310</v>
      </c>
      <c r="AA36" s="334" t="s">
        <v>520</v>
      </c>
      <c r="AB36" s="11"/>
      <c r="AC36" s="11">
        <f t="shared" si="6"/>
        <v>1</v>
      </c>
    </row>
    <row r="37" spans="5:29" ht="24.75" customHeight="1">
      <c r="E37" s="195">
        <v>23</v>
      </c>
      <c r="F37" s="407" t="s">
        <v>1009</v>
      </c>
      <c r="G37" s="403"/>
      <c r="H37" s="47">
        <v>2500</v>
      </c>
      <c r="I37" s="47"/>
      <c r="J37" s="47"/>
      <c r="K37" s="405">
        <f t="shared" si="0"/>
        <v>2500</v>
      </c>
      <c r="L37" s="51">
        <f>+IFERROR(IF(COUNT(K37),ROUND(K37/'Shareholding Pattern'!$L$57*100,2),""),0)</f>
        <v>0.01</v>
      </c>
      <c r="M37" s="207">
        <f t="shared" si="1"/>
        <v>2500</v>
      </c>
      <c r="N37" s="207"/>
      <c r="O37" s="285">
        <f t="shared" si="2"/>
        <v>2500</v>
      </c>
      <c r="P37" s="51">
        <f>+IFERROR(IF(COUNT(O37),ROUND(O37/('Shareholding Pattern'!$P$58)*100,2),""),0)</f>
        <v>0.01</v>
      </c>
      <c r="Q37" s="47"/>
      <c r="R37" s="47"/>
      <c r="S37" s="405" t="str">
        <f t="shared" si="3"/>
        <v/>
      </c>
      <c r="T37" s="17">
        <f>+IFERROR(IF(COUNT(K37,S37),ROUND(SUM(S37,K37)/SUM('Shareholding Pattern'!$L$57,'Shareholding Pattern'!$T$57)*100,2),""),0)</f>
        <v>0.01</v>
      </c>
      <c r="U37" s="47"/>
      <c r="V37" s="17" t="str">
        <f t="shared" si="4"/>
        <v/>
      </c>
      <c r="W37" s="47"/>
      <c r="X37" s="17" t="str">
        <f t="shared" si="5"/>
        <v/>
      </c>
      <c r="Y37" s="47">
        <v>0</v>
      </c>
      <c r="Z37" s="284">
        <v>311</v>
      </c>
      <c r="AA37" s="334" t="s">
        <v>520</v>
      </c>
      <c r="AB37" s="11"/>
      <c r="AC37" s="11">
        <f t="shared" si="6"/>
        <v>1</v>
      </c>
    </row>
    <row r="38" spans="5:29" ht="24.75" customHeight="1">
      <c r="E38" s="195">
        <v>24</v>
      </c>
      <c r="F38" s="407" t="s">
        <v>1010</v>
      </c>
      <c r="G38" s="403"/>
      <c r="H38" s="47">
        <v>2500</v>
      </c>
      <c r="I38" s="47"/>
      <c r="J38" s="47"/>
      <c r="K38" s="405">
        <f t="shared" si="0"/>
        <v>2500</v>
      </c>
      <c r="L38" s="51">
        <f>+IFERROR(IF(COUNT(K38),ROUND(K38/'Shareholding Pattern'!$L$57*100,2),""),0)</f>
        <v>0.01</v>
      </c>
      <c r="M38" s="207">
        <f t="shared" si="1"/>
        <v>2500</v>
      </c>
      <c r="N38" s="207"/>
      <c r="O38" s="285">
        <f t="shared" si="2"/>
        <v>2500</v>
      </c>
      <c r="P38" s="51">
        <f>+IFERROR(IF(COUNT(O38),ROUND(O38/('Shareholding Pattern'!$P$58)*100,2),""),0)</f>
        <v>0.01</v>
      </c>
      <c r="Q38" s="47"/>
      <c r="R38" s="47"/>
      <c r="S38" s="405" t="str">
        <f t="shared" si="3"/>
        <v/>
      </c>
      <c r="T38" s="17">
        <f>+IFERROR(IF(COUNT(K38,S38),ROUND(SUM(S38,K38)/SUM('Shareholding Pattern'!$L$57,'Shareholding Pattern'!$T$57)*100,2),""),0)</f>
        <v>0.01</v>
      </c>
      <c r="U38" s="47"/>
      <c r="V38" s="17" t="str">
        <f t="shared" si="4"/>
        <v/>
      </c>
      <c r="W38" s="47"/>
      <c r="X38" s="17" t="str">
        <f t="shared" si="5"/>
        <v/>
      </c>
      <c r="Y38" s="47">
        <v>0</v>
      </c>
      <c r="Z38" s="284">
        <v>312</v>
      </c>
      <c r="AA38" s="334" t="s">
        <v>520</v>
      </c>
      <c r="AB38" s="11"/>
      <c r="AC38" s="11">
        <f t="shared" si="6"/>
        <v>1</v>
      </c>
    </row>
    <row r="39" spans="5:29" ht="24.75" customHeight="1">
      <c r="E39" s="195">
        <v>25</v>
      </c>
      <c r="F39" s="407" t="s">
        <v>1011</v>
      </c>
      <c r="G39" s="403"/>
      <c r="H39" s="47">
        <v>2500</v>
      </c>
      <c r="I39" s="47"/>
      <c r="J39" s="47"/>
      <c r="K39" s="405">
        <f t="shared" si="0"/>
        <v>2500</v>
      </c>
      <c r="L39" s="51">
        <f>+IFERROR(IF(COUNT(K39),ROUND(K39/'Shareholding Pattern'!$L$57*100,2),""),0)</f>
        <v>0.01</v>
      </c>
      <c r="M39" s="207">
        <f t="shared" si="1"/>
        <v>2500</v>
      </c>
      <c r="N39" s="207"/>
      <c r="O39" s="285">
        <f t="shared" si="2"/>
        <v>2500</v>
      </c>
      <c r="P39" s="51">
        <f>+IFERROR(IF(COUNT(O39),ROUND(O39/('Shareholding Pattern'!$P$58)*100,2),""),0)</f>
        <v>0.01</v>
      </c>
      <c r="Q39" s="47"/>
      <c r="R39" s="47"/>
      <c r="S39" s="405" t="str">
        <f t="shared" si="3"/>
        <v/>
      </c>
      <c r="T39" s="17">
        <f>+IFERROR(IF(COUNT(K39,S39),ROUND(SUM(S39,K39)/SUM('Shareholding Pattern'!$L$57,'Shareholding Pattern'!$T$57)*100,2),""),0)</f>
        <v>0.01</v>
      </c>
      <c r="U39" s="47"/>
      <c r="V39" s="17" t="str">
        <f t="shared" si="4"/>
        <v/>
      </c>
      <c r="W39" s="47"/>
      <c r="X39" s="17" t="str">
        <f t="shared" si="5"/>
        <v/>
      </c>
      <c r="Y39" s="47">
        <v>0</v>
      </c>
      <c r="Z39" s="284">
        <v>313</v>
      </c>
      <c r="AA39" s="334" t="s">
        <v>520</v>
      </c>
      <c r="AB39" s="11"/>
      <c r="AC39" s="11">
        <f t="shared" si="6"/>
        <v>1</v>
      </c>
    </row>
    <row r="40" spans="5:29" ht="24.75" customHeight="1">
      <c r="E40" s="195">
        <v>26</v>
      </c>
      <c r="F40" s="407" t="s">
        <v>1012</v>
      </c>
      <c r="G40" s="403"/>
      <c r="H40" s="47">
        <v>3000</v>
      </c>
      <c r="I40" s="47"/>
      <c r="J40" s="47"/>
      <c r="K40" s="405">
        <f t="shared" si="0"/>
        <v>3000</v>
      </c>
      <c r="L40" s="51">
        <f>+IFERROR(IF(COUNT(K40),ROUND(K40/'Shareholding Pattern'!$L$57*100,2),""),0)</f>
        <v>0.01</v>
      </c>
      <c r="M40" s="207">
        <f t="shared" si="1"/>
        <v>3000</v>
      </c>
      <c r="N40" s="207"/>
      <c r="O40" s="285">
        <f t="shared" si="2"/>
        <v>3000</v>
      </c>
      <c r="P40" s="51">
        <f>+IFERROR(IF(COUNT(O40),ROUND(O40/('Shareholding Pattern'!$P$58)*100,2),""),0)</f>
        <v>0.01</v>
      </c>
      <c r="Q40" s="47"/>
      <c r="R40" s="47"/>
      <c r="S40" s="405" t="str">
        <f t="shared" si="3"/>
        <v/>
      </c>
      <c r="T40" s="17">
        <f>+IFERROR(IF(COUNT(K40,S40),ROUND(SUM(S40,K40)/SUM('Shareholding Pattern'!$L$57,'Shareholding Pattern'!$T$57)*100,2),""),0)</f>
        <v>0.01</v>
      </c>
      <c r="U40" s="47"/>
      <c r="V40" s="17" t="str">
        <f t="shared" si="4"/>
        <v/>
      </c>
      <c r="W40" s="47"/>
      <c r="X40" s="17" t="str">
        <f t="shared" si="5"/>
        <v/>
      </c>
      <c r="Y40" s="47">
        <v>0</v>
      </c>
      <c r="Z40" s="284">
        <v>314</v>
      </c>
      <c r="AA40" s="334" t="s">
        <v>520</v>
      </c>
      <c r="AB40" s="11"/>
      <c r="AC40" s="11">
        <f t="shared" si="6"/>
        <v>1</v>
      </c>
    </row>
    <row r="41" spans="5:29" ht="24.75" customHeight="1">
      <c r="E41" s="195">
        <v>27</v>
      </c>
      <c r="F41" s="407" t="s">
        <v>1013</v>
      </c>
      <c r="G41" s="403"/>
      <c r="H41" s="47">
        <v>5000</v>
      </c>
      <c r="I41" s="47"/>
      <c r="J41" s="47"/>
      <c r="K41" s="405">
        <f t="shared" si="0"/>
        <v>5000</v>
      </c>
      <c r="L41" s="51">
        <f>+IFERROR(IF(COUNT(K41),ROUND(K41/'Shareholding Pattern'!$L$57*100,2),""),0)</f>
        <v>0.02</v>
      </c>
      <c r="M41" s="207">
        <f t="shared" si="1"/>
        <v>5000</v>
      </c>
      <c r="N41" s="207"/>
      <c r="O41" s="285">
        <f t="shared" si="2"/>
        <v>5000</v>
      </c>
      <c r="P41" s="51">
        <f>+IFERROR(IF(COUNT(O41),ROUND(O41/('Shareholding Pattern'!$P$58)*100,2),""),0)</f>
        <v>0.02</v>
      </c>
      <c r="Q41" s="47"/>
      <c r="R41" s="47"/>
      <c r="S41" s="405" t="str">
        <f t="shared" si="3"/>
        <v/>
      </c>
      <c r="T41" s="17">
        <f>+IFERROR(IF(COUNT(K41,S41),ROUND(SUM(S41,K41)/SUM('Shareholding Pattern'!$L$57,'Shareholding Pattern'!$T$57)*100,2),""),0)</f>
        <v>0.02</v>
      </c>
      <c r="U41" s="47"/>
      <c r="V41" s="17" t="str">
        <f t="shared" si="4"/>
        <v/>
      </c>
      <c r="W41" s="47"/>
      <c r="X41" s="17" t="str">
        <f t="shared" si="5"/>
        <v/>
      </c>
      <c r="Y41" s="47">
        <v>0</v>
      </c>
      <c r="Z41" s="284">
        <v>315</v>
      </c>
      <c r="AA41" s="334" t="s">
        <v>520</v>
      </c>
      <c r="AB41" s="11"/>
      <c r="AC41" s="11">
        <f t="shared" si="6"/>
        <v>1</v>
      </c>
    </row>
    <row r="42" spans="5:29" ht="24.75" customHeight="1">
      <c r="E42" s="195">
        <v>28</v>
      </c>
      <c r="F42" s="407" t="s">
        <v>1014</v>
      </c>
      <c r="G42" s="403"/>
      <c r="H42" s="47">
        <v>5000</v>
      </c>
      <c r="I42" s="47"/>
      <c r="J42" s="47"/>
      <c r="K42" s="405">
        <f t="shared" si="0"/>
        <v>5000</v>
      </c>
      <c r="L42" s="51">
        <f>+IFERROR(IF(COUNT(K42),ROUND(K42/'Shareholding Pattern'!$L$57*100,2),""),0)</f>
        <v>0.02</v>
      </c>
      <c r="M42" s="207">
        <f t="shared" si="1"/>
        <v>5000</v>
      </c>
      <c r="N42" s="207"/>
      <c r="O42" s="285">
        <f t="shared" si="2"/>
        <v>5000</v>
      </c>
      <c r="P42" s="51">
        <f>+IFERROR(IF(COUNT(O42),ROUND(O42/('Shareholding Pattern'!$P$58)*100,2),""),0)</f>
        <v>0.02</v>
      </c>
      <c r="Q42" s="47"/>
      <c r="R42" s="47"/>
      <c r="S42" s="405" t="str">
        <f t="shared" si="3"/>
        <v/>
      </c>
      <c r="T42" s="17">
        <f>+IFERROR(IF(COUNT(K42,S42),ROUND(SUM(S42,K42)/SUM('Shareholding Pattern'!$L$57,'Shareholding Pattern'!$T$57)*100,2),""),0)</f>
        <v>0.02</v>
      </c>
      <c r="U42" s="47"/>
      <c r="V42" s="17" t="str">
        <f t="shared" si="4"/>
        <v/>
      </c>
      <c r="W42" s="47"/>
      <c r="X42" s="17" t="str">
        <f t="shared" si="5"/>
        <v/>
      </c>
      <c r="Y42" s="47">
        <v>0</v>
      </c>
      <c r="Z42" s="284">
        <v>316</v>
      </c>
      <c r="AA42" s="334" t="s">
        <v>520</v>
      </c>
      <c r="AB42" s="11"/>
      <c r="AC42" s="11">
        <f t="shared" si="6"/>
        <v>1</v>
      </c>
    </row>
    <row r="43" spans="5:29" ht="24.75" customHeight="1">
      <c r="E43" s="195">
        <v>29</v>
      </c>
      <c r="F43" s="407" t="s">
        <v>1015</v>
      </c>
      <c r="G43" s="403"/>
      <c r="H43" s="47">
        <v>2500</v>
      </c>
      <c r="I43" s="47"/>
      <c r="J43" s="47"/>
      <c r="K43" s="405">
        <f t="shared" si="0"/>
        <v>2500</v>
      </c>
      <c r="L43" s="51">
        <f>+IFERROR(IF(COUNT(K43),ROUND(K43/'Shareholding Pattern'!$L$57*100,2),""),0)</f>
        <v>0.01</v>
      </c>
      <c r="M43" s="207">
        <f t="shared" si="1"/>
        <v>2500</v>
      </c>
      <c r="N43" s="207"/>
      <c r="O43" s="285">
        <f t="shared" si="2"/>
        <v>2500</v>
      </c>
      <c r="P43" s="51">
        <f>+IFERROR(IF(COUNT(O43),ROUND(O43/('Shareholding Pattern'!$P$58)*100,2),""),0)</f>
        <v>0.01</v>
      </c>
      <c r="Q43" s="47"/>
      <c r="R43" s="47"/>
      <c r="S43" s="405" t="str">
        <f t="shared" si="3"/>
        <v/>
      </c>
      <c r="T43" s="17">
        <f>+IFERROR(IF(COUNT(K43,S43),ROUND(SUM(S43,K43)/SUM('Shareholding Pattern'!$L$57,'Shareholding Pattern'!$T$57)*100,2),""),0)</f>
        <v>0.01</v>
      </c>
      <c r="U43" s="47"/>
      <c r="V43" s="17" t="str">
        <f t="shared" si="4"/>
        <v/>
      </c>
      <c r="W43" s="47"/>
      <c r="X43" s="17" t="str">
        <f t="shared" si="5"/>
        <v/>
      </c>
      <c r="Y43" s="47">
        <v>0</v>
      </c>
      <c r="Z43" s="284">
        <v>317</v>
      </c>
      <c r="AA43" s="334" t="s">
        <v>520</v>
      </c>
      <c r="AB43" s="11"/>
      <c r="AC43" s="11">
        <f t="shared" si="6"/>
        <v>1</v>
      </c>
    </row>
    <row r="44" spans="5:29" ht="24.75" customHeight="1">
      <c r="E44" s="195">
        <v>30</v>
      </c>
      <c r="F44" s="407" t="s">
        <v>1016</v>
      </c>
      <c r="G44" s="403"/>
      <c r="H44" s="47">
        <v>2500</v>
      </c>
      <c r="I44" s="47"/>
      <c r="J44" s="47"/>
      <c r="K44" s="405">
        <f t="shared" si="0"/>
        <v>2500</v>
      </c>
      <c r="L44" s="51">
        <f>+IFERROR(IF(COUNT(K44),ROUND(K44/'Shareholding Pattern'!$L$57*100,2),""),0)</f>
        <v>0.01</v>
      </c>
      <c r="M44" s="207">
        <f t="shared" si="1"/>
        <v>2500</v>
      </c>
      <c r="N44" s="207"/>
      <c r="O44" s="285">
        <f t="shared" si="2"/>
        <v>2500</v>
      </c>
      <c r="P44" s="51">
        <f>+IFERROR(IF(COUNT(O44),ROUND(O44/('Shareholding Pattern'!$P$58)*100,2),""),0)</f>
        <v>0.01</v>
      </c>
      <c r="Q44" s="47"/>
      <c r="R44" s="47"/>
      <c r="S44" s="405" t="str">
        <f t="shared" si="3"/>
        <v/>
      </c>
      <c r="T44" s="17">
        <f>+IFERROR(IF(COUNT(K44,S44),ROUND(SUM(S44,K44)/SUM('Shareholding Pattern'!$L$57,'Shareholding Pattern'!$T$57)*100,2),""),0)</f>
        <v>0.01</v>
      </c>
      <c r="U44" s="47"/>
      <c r="V44" s="17" t="str">
        <f t="shared" si="4"/>
        <v/>
      </c>
      <c r="W44" s="47"/>
      <c r="X44" s="17" t="str">
        <f t="shared" si="5"/>
        <v/>
      </c>
      <c r="Y44" s="47">
        <v>0</v>
      </c>
      <c r="Z44" s="284">
        <v>318</v>
      </c>
      <c r="AA44" s="334" t="s">
        <v>520</v>
      </c>
      <c r="AB44" s="11"/>
      <c r="AC44" s="11">
        <f t="shared" si="6"/>
        <v>1</v>
      </c>
    </row>
    <row r="45" spans="5:29" ht="24.75" customHeight="1">
      <c r="E45" s="195">
        <v>31</v>
      </c>
      <c r="F45" s="407" t="s">
        <v>1017</v>
      </c>
      <c r="G45" s="403"/>
      <c r="H45" s="47">
        <v>5000</v>
      </c>
      <c r="I45" s="47"/>
      <c r="J45" s="47"/>
      <c r="K45" s="405">
        <f t="shared" si="0"/>
        <v>5000</v>
      </c>
      <c r="L45" s="51">
        <f>+IFERROR(IF(COUNT(K45),ROUND(K45/'Shareholding Pattern'!$L$57*100,2),""),0)</f>
        <v>0.02</v>
      </c>
      <c r="M45" s="207">
        <f t="shared" si="1"/>
        <v>5000</v>
      </c>
      <c r="N45" s="207"/>
      <c r="O45" s="285">
        <f t="shared" si="2"/>
        <v>5000</v>
      </c>
      <c r="P45" s="51">
        <f>+IFERROR(IF(COUNT(O45),ROUND(O45/('Shareholding Pattern'!$P$58)*100,2),""),0)</f>
        <v>0.02</v>
      </c>
      <c r="Q45" s="47"/>
      <c r="R45" s="47"/>
      <c r="S45" s="405" t="str">
        <f t="shared" si="3"/>
        <v/>
      </c>
      <c r="T45" s="17">
        <f>+IFERROR(IF(COUNT(K45,S45),ROUND(SUM(S45,K45)/SUM('Shareholding Pattern'!$L$57,'Shareholding Pattern'!$T$57)*100,2),""),0)</f>
        <v>0.02</v>
      </c>
      <c r="U45" s="47"/>
      <c r="V45" s="17" t="str">
        <f t="shared" si="4"/>
        <v/>
      </c>
      <c r="W45" s="47"/>
      <c r="X45" s="17" t="str">
        <f t="shared" si="5"/>
        <v/>
      </c>
      <c r="Y45" s="47">
        <v>0</v>
      </c>
      <c r="Z45" s="284">
        <v>319</v>
      </c>
      <c r="AA45" s="334" t="s">
        <v>520</v>
      </c>
      <c r="AB45" s="11"/>
      <c r="AC45" s="11">
        <f t="shared" si="6"/>
        <v>1</v>
      </c>
    </row>
    <row r="46" spans="5:29" ht="24.75" customHeight="1">
      <c r="E46" s="195">
        <v>32</v>
      </c>
      <c r="F46" s="407" t="s">
        <v>1018</v>
      </c>
      <c r="G46" s="403"/>
      <c r="H46" s="47">
        <v>2500</v>
      </c>
      <c r="I46" s="47"/>
      <c r="J46" s="47"/>
      <c r="K46" s="405">
        <f t="shared" si="0"/>
        <v>2500</v>
      </c>
      <c r="L46" s="51">
        <f>+IFERROR(IF(COUNT(K46),ROUND(K46/'Shareholding Pattern'!$L$57*100,2),""),0)</f>
        <v>0.01</v>
      </c>
      <c r="M46" s="207">
        <f t="shared" si="1"/>
        <v>2500</v>
      </c>
      <c r="N46" s="207"/>
      <c r="O46" s="285">
        <f t="shared" si="2"/>
        <v>2500</v>
      </c>
      <c r="P46" s="51">
        <f>+IFERROR(IF(COUNT(O46),ROUND(O46/('Shareholding Pattern'!$P$58)*100,2),""),0)</f>
        <v>0.01</v>
      </c>
      <c r="Q46" s="47"/>
      <c r="R46" s="47"/>
      <c r="S46" s="405" t="str">
        <f t="shared" si="3"/>
        <v/>
      </c>
      <c r="T46" s="17">
        <f>+IFERROR(IF(COUNT(K46,S46),ROUND(SUM(S46,K46)/SUM('Shareholding Pattern'!$L$57,'Shareholding Pattern'!$T$57)*100,2),""),0)</f>
        <v>0.01</v>
      </c>
      <c r="U46" s="47"/>
      <c r="V46" s="17" t="str">
        <f t="shared" si="4"/>
        <v/>
      </c>
      <c r="W46" s="47"/>
      <c r="X46" s="17" t="str">
        <f t="shared" si="5"/>
        <v/>
      </c>
      <c r="Y46" s="47">
        <v>0</v>
      </c>
      <c r="Z46" s="284">
        <v>320</v>
      </c>
      <c r="AA46" s="334" t="s">
        <v>520</v>
      </c>
      <c r="AB46" s="11"/>
      <c r="AC46" s="11">
        <f t="shared" si="6"/>
        <v>1</v>
      </c>
    </row>
    <row r="47" spans="5:29" ht="24.75" customHeight="1">
      <c r="E47" s="195">
        <v>33</v>
      </c>
      <c r="F47" s="407" t="s">
        <v>1019</v>
      </c>
      <c r="G47" s="403"/>
      <c r="H47" s="47">
        <v>2500</v>
      </c>
      <c r="I47" s="47"/>
      <c r="J47" s="47"/>
      <c r="K47" s="405">
        <f t="shared" ref="K47:K78" si="7">+IFERROR(IF(COUNT(H47:J47),ROUND(SUM(H47:J47),0),""),"")</f>
        <v>2500</v>
      </c>
      <c r="L47" s="51">
        <f>+IFERROR(IF(COUNT(K47),ROUND(K47/'Shareholding Pattern'!$L$57*100,2),""),0)</f>
        <v>0.01</v>
      </c>
      <c r="M47" s="207">
        <f t="shared" ref="M47:M78" si="8">IF(H47="","",H47)</f>
        <v>2500</v>
      </c>
      <c r="N47" s="207"/>
      <c r="O47" s="285">
        <f t="shared" ref="O47:O78" si="9">+IFERROR(IF(COUNT(M47:N47),ROUND(SUM(M47,N47),2),""),"")</f>
        <v>2500</v>
      </c>
      <c r="P47" s="51">
        <f>+IFERROR(IF(COUNT(O47),ROUND(O47/('Shareholding Pattern'!$P$58)*100,2),""),0)</f>
        <v>0.01</v>
      </c>
      <c r="Q47" s="47"/>
      <c r="R47" s="47"/>
      <c r="S47" s="405" t="str">
        <f t="shared" ref="S47:S78" si="10">+IFERROR(IF(COUNT(Q47:R47),ROUND(SUM(Q47:R47),0),""),"")</f>
        <v/>
      </c>
      <c r="T47" s="17">
        <f>+IFERROR(IF(COUNT(K47,S47),ROUND(SUM(S47,K47)/SUM('Shareholding Pattern'!$L$57,'Shareholding Pattern'!$T$57)*100,2),""),0)</f>
        <v>0.01</v>
      </c>
      <c r="U47" s="47"/>
      <c r="V47" s="17" t="str">
        <f t="shared" ref="V47:V78" si="11">+IFERROR(IF(COUNT(U47),ROUND(SUM(U47)/SUM(K47)*100,2),""),0)</f>
        <v/>
      </c>
      <c r="W47" s="47"/>
      <c r="X47" s="17" t="str">
        <f t="shared" ref="X47:X78" si="12">+IFERROR(IF(COUNT(W47),ROUND(SUM(W47)/SUM(K47)*100,2),""),0)</f>
        <v/>
      </c>
      <c r="Y47" s="47">
        <v>0</v>
      </c>
      <c r="Z47" s="284">
        <v>321</v>
      </c>
      <c r="AA47" s="334" t="s">
        <v>520</v>
      </c>
      <c r="AB47" s="11"/>
      <c r="AC47" s="11">
        <f t="shared" ref="AC47:AC78" si="13">IF(SUM(H47:Y47)&gt;0,1,0)</f>
        <v>1</v>
      </c>
    </row>
    <row r="48" spans="5:29" ht="24.75" customHeight="1">
      <c r="E48" s="195">
        <v>34</v>
      </c>
      <c r="F48" s="407" t="s">
        <v>1020</v>
      </c>
      <c r="G48" s="403"/>
      <c r="H48" s="47">
        <v>2500</v>
      </c>
      <c r="I48" s="47"/>
      <c r="J48" s="47"/>
      <c r="K48" s="405">
        <f t="shared" si="7"/>
        <v>2500</v>
      </c>
      <c r="L48" s="51">
        <f>+IFERROR(IF(COUNT(K48),ROUND(K48/'Shareholding Pattern'!$L$57*100,2),""),0)</f>
        <v>0.01</v>
      </c>
      <c r="M48" s="207">
        <f t="shared" si="8"/>
        <v>2500</v>
      </c>
      <c r="N48" s="207"/>
      <c r="O48" s="285">
        <f t="shared" si="9"/>
        <v>2500</v>
      </c>
      <c r="P48" s="51">
        <f>+IFERROR(IF(COUNT(O48),ROUND(O48/('Shareholding Pattern'!$P$58)*100,2),""),0)</f>
        <v>0.01</v>
      </c>
      <c r="Q48" s="47"/>
      <c r="R48" s="47"/>
      <c r="S48" s="405" t="str">
        <f t="shared" si="10"/>
        <v/>
      </c>
      <c r="T48" s="17">
        <f>+IFERROR(IF(COUNT(K48,S48),ROUND(SUM(S48,K48)/SUM('Shareholding Pattern'!$L$57,'Shareholding Pattern'!$T$57)*100,2),""),0)</f>
        <v>0.01</v>
      </c>
      <c r="U48" s="47"/>
      <c r="V48" s="17" t="str">
        <f t="shared" si="11"/>
        <v/>
      </c>
      <c r="W48" s="47"/>
      <c r="X48" s="17" t="str">
        <f t="shared" si="12"/>
        <v/>
      </c>
      <c r="Y48" s="47">
        <v>0</v>
      </c>
      <c r="Z48" s="284">
        <v>322</v>
      </c>
      <c r="AA48" s="334" t="s">
        <v>520</v>
      </c>
      <c r="AB48" s="11"/>
      <c r="AC48" s="11">
        <f t="shared" si="13"/>
        <v>1</v>
      </c>
    </row>
    <row r="49" spans="5:29" ht="24.75" customHeight="1">
      <c r="E49" s="195">
        <v>35</v>
      </c>
      <c r="F49" s="407" t="s">
        <v>1021</v>
      </c>
      <c r="G49" s="403"/>
      <c r="H49" s="47">
        <v>2500</v>
      </c>
      <c r="I49" s="47"/>
      <c r="J49" s="47"/>
      <c r="K49" s="405">
        <f t="shared" si="7"/>
        <v>2500</v>
      </c>
      <c r="L49" s="51">
        <f>+IFERROR(IF(COUNT(K49),ROUND(K49/'Shareholding Pattern'!$L$57*100,2),""),0)</f>
        <v>0.01</v>
      </c>
      <c r="M49" s="207">
        <f t="shared" si="8"/>
        <v>2500</v>
      </c>
      <c r="N49" s="207"/>
      <c r="O49" s="285">
        <f t="shared" si="9"/>
        <v>2500</v>
      </c>
      <c r="P49" s="51">
        <f>+IFERROR(IF(COUNT(O49),ROUND(O49/('Shareholding Pattern'!$P$58)*100,2),""),0)</f>
        <v>0.01</v>
      </c>
      <c r="Q49" s="47"/>
      <c r="R49" s="47"/>
      <c r="S49" s="405" t="str">
        <f t="shared" si="10"/>
        <v/>
      </c>
      <c r="T49" s="17">
        <f>+IFERROR(IF(COUNT(K49,S49),ROUND(SUM(S49,K49)/SUM('Shareholding Pattern'!$L$57,'Shareholding Pattern'!$T$57)*100,2),""),0)</f>
        <v>0.01</v>
      </c>
      <c r="U49" s="47"/>
      <c r="V49" s="17" t="str">
        <f t="shared" si="11"/>
        <v/>
      </c>
      <c r="W49" s="47"/>
      <c r="X49" s="17" t="str">
        <f t="shared" si="12"/>
        <v/>
      </c>
      <c r="Y49" s="47">
        <v>0</v>
      </c>
      <c r="Z49" s="284">
        <v>323</v>
      </c>
      <c r="AA49" s="334" t="s">
        <v>520</v>
      </c>
      <c r="AB49" s="11"/>
      <c r="AC49" s="11">
        <f t="shared" si="13"/>
        <v>1</v>
      </c>
    </row>
    <row r="50" spans="5:29" ht="24.75" customHeight="1">
      <c r="E50" s="195">
        <v>36</v>
      </c>
      <c r="F50" s="407" t="s">
        <v>1022</v>
      </c>
      <c r="G50" s="403"/>
      <c r="H50" s="47">
        <v>2500</v>
      </c>
      <c r="I50" s="47"/>
      <c r="J50" s="47"/>
      <c r="K50" s="405">
        <f t="shared" si="7"/>
        <v>2500</v>
      </c>
      <c r="L50" s="51">
        <f>+IFERROR(IF(COUNT(K50),ROUND(K50/'Shareholding Pattern'!$L$57*100,2),""),0)</f>
        <v>0.01</v>
      </c>
      <c r="M50" s="207">
        <f t="shared" si="8"/>
        <v>2500</v>
      </c>
      <c r="N50" s="207"/>
      <c r="O50" s="285">
        <f t="shared" si="9"/>
        <v>2500</v>
      </c>
      <c r="P50" s="51">
        <f>+IFERROR(IF(COUNT(O50),ROUND(O50/('Shareholding Pattern'!$P$58)*100,2),""),0)</f>
        <v>0.01</v>
      </c>
      <c r="Q50" s="47"/>
      <c r="R50" s="47"/>
      <c r="S50" s="405" t="str">
        <f t="shared" si="10"/>
        <v/>
      </c>
      <c r="T50" s="17">
        <f>+IFERROR(IF(COUNT(K50,S50),ROUND(SUM(S50,K50)/SUM('Shareholding Pattern'!$L$57,'Shareholding Pattern'!$T$57)*100,2),""),0)</f>
        <v>0.01</v>
      </c>
      <c r="U50" s="47"/>
      <c r="V50" s="17" t="str">
        <f t="shared" si="11"/>
        <v/>
      </c>
      <c r="W50" s="47"/>
      <c r="X50" s="17" t="str">
        <f t="shared" si="12"/>
        <v/>
      </c>
      <c r="Y50" s="47">
        <v>0</v>
      </c>
      <c r="Z50" s="284">
        <v>324</v>
      </c>
      <c r="AA50" s="334" t="s">
        <v>520</v>
      </c>
      <c r="AB50" s="11"/>
      <c r="AC50" s="11">
        <f t="shared" si="13"/>
        <v>1</v>
      </c>
    </row>
    <row r="51" spans="5:29" ht="24.75" customHeight="1">
      <c r="E51" s="195">
        <v>37</v>
      </c>
      <c r="F51" s="407" t="s">
        <v>1023</v>
      </c>
      <c r="G51" s="403"/>
      <c r="H51" s="47">
        <v>5000</v>
      </c>
      <c r="I51" s="47"/>
      <c r="J51" s="47"/>
      <c r="K51" s="405">
        <f t="shared" si="7"/>
        <v>5000</v>
      </c>
      <c r="L51" s="51">
        <f>+IFERROR(IF(COUNT(K51),ROUND(K51/'Shareholding Pattern'!$L$57*100,2),""),0)</f>
        <v>0.02</v>
      </c>
      <c r="M51" s="207">
        <f t="shared" si="8"/>
        <v>5000</v>
      </c>
      <c r="N51" s="207"/>
      <c r="O51" s="285">
        <f t="shared" si="9"/>
        <v>5000</v>
      </c>
      <c r="P51" s="51">
        <f>+IFERROR(IF(COUNT(O51),ROUND(O51/('Shareholding Pattern'!$P$58)*100,2),""),0)</f>
        <v>0.02</v>
      </c>
      <c r="Q51" s="47"/>
      <c r="R51" s="47"/>
      <c r="S51" s="405" t="str">
        <f t="shared" si="10"/>
        <v/>
      </c>
      <c r="T51" s="17">
        <f>+IFERROR(IF(COUNT(K51,S51),ROUND(SUM(S51,K51)/SUM('Shareholding Pattern'!$L$57,'Shareholding Pattern'!$T$57)*100,2),""),0)</f>
        <v>0.02</v>
      </c>
      <c r="U51" s="47"/>
      <c r="V51" s="17" t="str">
        <f t="shared" si="11"/>
        <v/>
      </c>
      <c r="W51" s="47"/>
      <c r="X51" s="17" t="str">
        <f t="shared" si="12"/>
        <v/>
      </c>
      <c r="Y51" s="47">
        <v>0</v>
      </c>
      <c r="Z51" s="284">
        <v>325</v>
      </c>
      <c r="AA51" s="334" t="s">
        <v>520</v>
      </c>
      <c r="AB51" s="11"/>
      <c r="AC51" s="11">
        <f t="shared" si="13"/>
        <v>1</v>
      </c>
    </row>
    <row r="52" spans="5:29" ht="24.75" customHeight="1">
      <c r="E52" s="195">
        <v>38</v>
      </c>
      <c r="F52" s="407" t="s">
        <v>1024</v>
      </c>
      <c r="G52" s="403"/>
      <c r="H52" s="47">
        <v>2500</v>
      </c>
      <c r="I52" s="47"/>
      <c r="J52" s="47"/>
      <c r="K52" s="405">
        <f t="shared" si="7"/>
        <v>2500</v>
      </c>
      <c r="L52" s="51">
        <f>+IFERROR(IF(COUNT(K52),ROUND(K52/'Shareholding Pattern'!$L$57*100,2),""),0)</f>
        <v>0.01</v>
      </c>
      <c r="M52" s="207">
        <f t="shared" si="8"/>
        <v>2500</v>
      </c>
      <c r="N52" s="207"/>
      <c r="O52" s="285">
        <f t="shared" si="9"/>
        <v>2500</v>
      </c>
      <c r="P52" s="51">
        <f>+IFERROR(IF(COUNT(O52),ROUND(O52/('Shareholding Pattern'!$P$58)*100,2),""),0)</f>
        <v>0.01</v>
      </c>
      <c r="Q52" s="47"/>
      <c r="R52" s="47"/>
      <c r="S52" s="405" t="str">
        <f t="shared" si="10"/>
        <v/>
      </c>
      <c r="T52" s="17">
        <f>+IFERROR(IF(COUNT(K52,S52),ROUND(SUM(S52,K52)/SUM('Shareholding Pattern'!$L$57,'Shareholding Pattern'!$T$57)*100,2),""),0)</f>
        <v>0.01</v>
      </c>
      <c r="U52" s="47"/>
      <c r="V52" s="17" t="str">
        <f t="shared" si="11"/>
        <v/>
      </c>
      <c r="W52" s="47"/>
      <c r="X52" s="17" t="str">
        <f t="shared" si="12"/>
        <v/>
      </c>
      <c r="Y52" s="47">
        <v>0</v>
      </c>
      <c r="Z52" s="284">
        <v>326</v>
      </c>
      <c r="AA52" s="334" t="s">
        <v>520</v>
      </c>
      <c r="AB52" s="11"/>
      <c r="AC52" s="11">
        <f t="shared" si="13"/>
        <v>1</v>
      </c>
    </row>
    <row r="53" spans="5:29" ht="24.75" customHeight="1">
      <c r="E53" s="195">
        <v>39</v>
      </c>
      <c r="F53" s="407" t="s">
        <v>1025</v>
      </c>
      <c r="G53" s="403"/>
      <c r="H53" s="47">
        <v>5000</v>
      </c>
      <c r="I53" s="47"/>
      <c r="J53" s="47"/>
      <c r="K53" s="405">
        <f t="shared" si="7"/>
        <v>5000</v>
      </c>
      <c r="L53" s="51">
        <f>+IFERROR(IF(COUNT(K53),ROUND(K53/'Shareholding Pattern'!$L$57*100,2),""),0)</f>
        <v>0.02</v>
      </c>
      <c r="M53" s="207">
        <f t="shared" si="8"/>
        <v>5000</v>
      </c>
      <c r="N53" s="207"/>
      <c r="O53" s="285">
        <f t="shared" si="9"/>
        <v>5000</v>
      </c>
      <c r="P53" s="51">
        <f>+IFERROR(IF(COUNT(O53),ROUND(O53/('Shareholding Pattern'!$P$58)*100,2),""),0)</f>
        <v>0.02</v>
      </c>
      <c r="Q53" s="47"/>
      <c r="R53" s="47"/>
      <c r="S53" s="405" t="str">
        <f t="shared" si="10"/>
        <v/>
      </c>
      <c r="T53" s="17">
        <f>+IFERROR(IF(COUNT(K53,S53),ROUND(SUM(S53,K53)/SUM('Shareholding Pattern'!$L$57,'Shareholding Pattern'!$T$57)*100,2),""),0)</f>
        <v>0.02</v>
      </c>
      <c r="U53" s="47"/>
      <c r="V53" s="17" t="str">
        <f t="shared" si="11"/>
        <v/>
      </c>
      <c r="W53" s="47"/>
      <c r="X53" s="17" t="str">
        <f t="shared" si="12"/>
        <v/>
      </c>
      <c r="Y53" s="47">
        <v>0</v>
      </c>
      <c r="Z53" s="284">
        <v>327</v>
      </c>
      <c r="AA53" s="334" t="s">
        <v>520</v>
      </c>
      <c r="AB53" s="11"/>
      <c r="AC53" s="11">
        <f t="shared" si="13"/>
        <v>1</v>
      </c>
    </row>
    <row r="54" spans="5:29" ht="24.75" customHeight="1">
      <c r="E54" s="195">
        <v>40</v>
      </c>
      <c r="F54" s="407" t="s">
        <v>1026</v>
      </c>
      <c r="G54" s="403"/>
      <c r="H54" s="47">
        <v>5000</v>
      </c>
      <c r="I54" s="47"/>
      <c r="J54" s="47"/>
      <c r="K54" s="405">
        <f t="shared" si="7"/>
        <v>5000</v>
      </c>
      <c r="L54" s="51">
        <f>+IFERROR(IF(COUNT(K54),ROUND(K54/'Shareholding Pattern'!$L$57*100,2),""),0)</f>
        <v>0.02</v>
      </c>
      <c r="M54" s="207">
        <f t="shared" si="8"/>
        <v>5000</v>
      </c>
      <c r="N54" s="207"/>
      <c r="O54" s="285">
        <f t="shared" si="9"/>
        <v>5000</v>
      </c>
      <c r="P54" s="51">
        <f>+IFERROR(IF(COUNT(O54),ROUND(O54/('Shareholding Pattern'!$P$58)*100,2),""),0)</f>
        <v>0.02</v>
      </c>
      <c r="Q54" s="47"/>
      <c r="R54" s="47"/>
      <c r="S54" s="405" t="str">
        <f t="shared" si="10"/>
        <v/>
      </c>
      <c r="T54" s="17">
        <f>+IFERROR(IF(COUNT(K54,S54),ROUND(SUM(S54,K54)/SUM('Shareholding Pattern'!$L$57,'Shareholding Pattern'!$T$57)*100,2),""),0)</f>
        <v>0.02</v>
      </c>
      <c r="U54" s="47"/>
      <c r="V54" s="17" t="str">
        <f t="shared" si="11"/>
        <v/>
      </c>
      <c r="W54" s="47"/>
      <c r="X54" s="17" t="str">
        <f t="shared" si="12"/>
        <v/>
      </c>
      <c r="Y54" s="47">
        <v>0</v>
      </c>
      <c r="Z54" s="284">
        <v>328</v>
      </c>
      <c r="AA54" s="334" t="s">
        <v>520</v>
      </c>
      <c r="AB54" s="11"/>
      <c r="AC54" s="11">
        <f t="shared" si="13"/>
        <v>1</v>
      </c>
    </row>
    <row r="55" spans="5:29" ht="24.75" customHeight="1">
      <c r="E55" s="195">
        <v>41</v>
      </c>
      <c r="F55" s="407" t="s">
        <v>1027</v>
      </c>
      <c r="G55" s="403"/>
      <c r="H55" s="47">
        <v>2500</v>
      </c>
      <c r="I55" s="47"/>
      <c r="J55" s="47"/>
      <c r="K55" s="405">
        <f t="shared" si="7"/>
        <v>2500</v>
      </c>
      <c r="L55" s="51">
        <f>+IFERROR(IF(COUNT(K55),ROUND(K55/'Shareholding Pattern'!$L$57*100,2),""),0)</f>
        <v>0.01</v>
      </c>
      <c r="M55" s="207">
        <f t="shared" si="8"/>
        <v>2500</v>
      </c>
      <c r="N55" s="207"/>
      <c r="O55" s="285">
        <f t="shared" si="9"/>
        <v>2500</v>
      </c>
      <c r="P55" s="51">
        <f>+IFERROR(IF(COUNT(O55),ROUND(O55/('Shareholding Pattern'!$P$58)*100,2),""),0)</f>
        <v>0.01</v>
      </c>
      <c r="Q55" s="47"/>
      <c r="R55" s="47"/>
      <c r="S55" s="405" t="str">
        <f t="shared" si="10"/>
        <v/>
      </c>
      <c r="T55" s="17">
        <f>+IFERROR(IF(COUNT(K55,S55),ROUND(SUM(S55,K55)/SUM('Shareholding Pattern'!$L$57,'Shareholding Pattern'!$T$57)*100,2),""),0)</f>
        <v>0.01</v>
      </c>
      <c r="U55" s="47"/>
      <c r="V55" s="17" t="str">
        <f t="shared" si="11"/>
        <v/>
      </c>
      <c r="W55" s="47"/>
      <c r="X55" s="17" t="str">
        <f t="shared" si="12"/>
        <v/>
      </c>
      <c r="Y55" s="47">
        <v>0</v>
      </c>
      <c r="Z55" s="284">
        <v>329</v>
      </c>
      <c r="AA55" s="334" t="s">
        <v>520</v>
      </c>
      <c r="AB55" s="11"/>
      <c r="AC55" s="11">
        <f t="shared" si="13"/>
        <v>1</v>
      </c>
    </row>
    <row r="56" spans="5:29" ht="24.75" customHeight="1">
      <c r="E56" s="195">
        <v>42</v>
      </c>
      <c r="F56" s="407" t="s">
        <v>1028</v>
      </c>
      <c r="G56" s="403"/>
      <c r="H56" s="47">
        <v>2500</v>
      </c>
      <c r="I56" s="47"/>
      <c r="J56" s="47"/>
      <c r="K56" s="405">
        <f t="shared" si="7"/>
        <v>2500</v>
      </c>
      <c r="L56" s="51">
        <f>+IFERROR(IF(COUNT(K56),ROUND(K56/'Shareholding Pattern'!$L$57*100,2),""),0)</f>
        <v>0.01</v>
      </c>
      <c r="M56" s="207">
        <f t="shared" si="8"/>
        <v>2500</v>
      </c>
      <c r="N56" s="207"/>
      <c r="O56" s="285">
        <f t="shared" si="9"/>
        <v>2500</v>
      </c>
      <c r="P56" s="51">
        <f>+IFERROR(IF(COUNT(O56),ROUND(O56/('Shareholding Pattern'!$P$58)*100,2),""),0)</f>
        <v>0.01</v>
      </c>
      <c r="Q56" s="47"/>
      <c r="R56" s="47"/>
      <c r="S56" s="405" t="str">
        <f t="shared" si="10"/>
        <v/>
      </c>
      <c r="T56" s="17">
        <f>+IFERROR(IF(COUNT(K56,S56),ROUND(SUM(S56,K56)/SUM('Shareholding Pattern'!$L$57,'Shareholding Pattern'!$T$57)*100,2),""),0)</f>
        <v>0.01</v>
      </c>
      <c r="U56" s="47"/>
      <c r="V56" s="17" t="str">
        <f t="shared" si="11"/>
        <v/>
      </c>
      <c r="W56" s="47"/>
      <c r="X56" s="17" t="str">
        <f t="shared" si="12"/>
        <v/>
      </c>
      <c r="Y56" s="47">
        <v>0</v>
      </c>
      <c r="Z56" s="284">
        <v>330</v>
      </c>
      <c r="AA56" s="334" t="s">
        <v>520</v>
      </c>
      <c r="AB56" s="11"/>
      <c r="AC56" s="11">
        <f t="shared" si="13"/>
        <v>1</v>
      </c>
    </row>
    <row r="57" spans="5:29" ht="24.75" customHeight="1">
      <c r="E57" s="195">
        <v>43</v>
      </c>
      <c r="F57" s="407" t="s">
        <v>1029</v>
      </c>
      <c r="G57" s="403"/>
      <c r="H57" s="47">
        <v>2500</v>
      </c>
      <c r="I57" s="47"/>
      <c r="J57" s="47"/>
      <c r="K57" s="405">
        <f t="shared" si="7"/>
        <v>2500</v>
      </c>
      <c r="L57" s="51">
        <f>+IFERROR(IF(COUNT(K57),ROUND(K57/'Shareholding Pattern'!$L$57*100,2),""),0)</f>
        <v>0.01</v>
      </c>
      <c r="M57" s="207">
        <f t="shared" si="8"/>
        <v>2500</v>
      </c>
      <c r="N57" s="207"/>
      <c r="O57" s="285">
        <f t="shared" si="9"/>
        <v>2500</v>
      </c>
      <c r="P57" s="51">
        <f>+IFERROR(IF(COUNT(O57),ROUND(O57/('Shareholding Pattern'!$P$58)*100,2),""),0)</f>
        <v>0.01</v>
      </c>
      <c r="Q57" s="47"/>
      <c r="R57" s="47"/>
      <c r="S57" s="405" t="str">
        <f t="shared" si="10"/>
        <v/>
      </c>
      <c r="T57" s="17">
        <f>+IFERROR(IF(COUNT(K57,S57),ROUND(SUM(S57,K57)/SUM('Shareholding Pattern'!$L$57,'Shareholding Pattern'!$T$57)*100,2),""),0)</f>
        <v>0.01</v>
      </c>
      <c r="U57" s="47"/>
      <c r="V57" s="17" t="str">
        <f t="shared" si="11"/>
        <v/>
      </c>
      <c r="W57" s="47"/>
      <c r="X57" s="17" t="str">
        <f t="shared" si="12"/>
        <v/>
      </c>
      <c r="Y57" s="47">
        <v>0</v>
      </c>
      <c r="Z57" s="284">
        <v>331</v>
      </c>
      <c r="AA57" s="334" t="s">
        <v>520</v>
      </c>
      <c r="AB57" s="11"/>
      <c r="AC57" s="11">
        <f t="shared" si="13"/>
        <v>1</v>
      </c>
    </row>
    <row r="58" spans="5:29" ht="24.75" customHeight="1">
      <c r="E58" s="195">
        <v>44</v>
      </c>
      <c r="F58" s="407" t="s">
        <v>1030</v>
      </c>
      <c r="G58" s="403"/>
      <c r="H58" s="47">
        <v>10000</v>
      </c>
      <c r="I58" s="47"/>
      <c r="J58" s="47"/>
      <c r="K58" s="405">
        <f t="shared" si="7"/>
        <v>10000</v>
      </c>
      <c r="L58" s="51">
        <f>+IFERROR(IF(COUNT(K58),ROUND(K58/'Shareholding Pattern'!$L$57*100,2),""),0)</f>
        <v>0.05</v>
      </c>
      <c r="M58" s="207">
        <f t="shared" si="8"/>
        <v>10000</v>
      </c>
      <c r="N58" s="207"/>
      <c r="O58" s="285">
        <f t="shared" si="9"/>
        <v>10000</v>
      </c>
      <c r="P58" s="51">
        <f>+IFERROR(IF(COUNT(O58),ROUND(O58/('Shareholding Pattern'!$P$58)*100,2),""),0)</f>
        <v>0.05</v>
      </c>
      <c r="Q58" s="47"/>
      <c r="R58" s="47"/>
      <c r="S58" s="405" t="str">
        <f t="shared" si="10"/>
        <v/>
      </c>
      <c r="T58" s="17">
        <f>+IFERROR(IF(COUNT(K58,S58),ROUND(SUM(S58,K58)/SUM('Shareholding Pattern'!$L$57,'Shareholding Pattern'!$T$57)*100,2),""),0)</f>
        <v>0.05</v>
      </c>
      <c r="U58" s="47"/>
      <c r="V58" s="17" t="str">
        <f t="shared" si="11"/>
        <v/>
      </c>
      <c r="W58" s="47"/>
      <c r="X58" s="17" t="str">
        <f t="shared" si="12"/>
        <v/>
      </c>
      <c r="Y58" s="47">
        <v>0</v>
      </c>
      <c r="Z58" s="284">
        <v>332</v>
      </c>
      <c r="AA58" s="334" t="s">
        <v>520</v>
      </c>
      <c r="AB58" s="11"/>
      <c r="AC58" s="11">
        <f t="shared" si="13"/>
        <v>1</v>
      </c>
    </row>
    <row r="59" spans="5:29" ht="24.75" customHeight="1">
      <c r="E59" s="195">
        <v>45</v>
      </c>
      <c r="F59" s="407" t="s">
        <v>1031</v>
      </c>
      <c r="G59" s="403"/>
      <c r="H59" s="47">
        <v>2500</v>
      </c>
      <c r="I59" s="47"/>
      <c r="J59" s="47"/>
      <c r="K59" s="405">
        <f t="shared" si="7"/>
        <v>2500</v>
      </c>
      <c r="L59" s="51">
        <f>+IFERROR(IF(COUNT(K59),ROUND(K59/'Shareholding Pattern'!$L$57*100,2),""),0)</f>
        <v>0.01</v>
      </c>
      <c r="M59" s="207">
        <f t="shared" si="8"/>
        <v>2500</v>
      </c>
      <c r="N59" s="207"/>
      <c r="O59" s="285">
        <f t="shared" si="9"/>
        <v>2500</v>
      </c>
      <c r="P59" s="51">
        <f>+IFERROR(IF(COUNT(O59),ROUND(O59/('Shareholding Pattern'!$P$58)*100,2),""),0)</f>
        <v>0.01</v>
      </c>
      <c r="Q59" s="47"/>
      <c r="R59" s="47"/>
      <c r="S59" s="405" t="str">
        <f t="shared" si="10"/>
        <v/>
      </c>
      <c r="T59" s="17">
        <f>+IFERROR(IF(COUNT(K59,S59),ROUND(SUM(S59,K59)/SUM('Shareholding Pattern'!$L$57,'Shareholding Pattern'!$T$57)*100,2),""),0)</f>
        <v>0.01</v>
      </c>
      <c r="U59" s="47"/>
      <c r="V59" s="17" t="str">
        <f t="shared" si="11"/>
        <v/>
      </c>
      <c r="W59" s="47"/>
      <c r="X59" s="17" t="str">
        <f t="shared" si="12"/>
        <v/>
      </c>
      <c r="Y59" s="47">
        <v>0</v>
      </c>
      <c r="Z59" s="284">
        <v>333</v>
      </c>
      <c r="AA59" s="334" t="s">
        <v>520</v>
      </c>
      <c r="AB59" s="11"/>
      <c r="AC59" s="11">
        <f t="shared" si="13"/>
        <v>1</v>
      </c>
    </row>
    <row r="60" spans="5:29" ht="24.75" customHeight="1">
      <c r="E60" s="195">
        <v>46</v>
      </c>
      <c r="F60" s="407" t="s">
        <v>1032</v>
      </c>
      <c r="G60" s="403"/>
      <c r="H60" s="47">
        <v>2500</v>
      </c>
      <c r="I60" s="47"/>
      <c r="J60" s="47"/>
      <c r="K60" s="405">
        <f t="shared" si="7"/>
        <v>2500</v>
      </c>
      <c r="L60" s="51">
        <f>+IFERROR(IF(COUNT(K60),ROUND(K60/'Shareholding Pattern'!$L$57*100,2),""),0)</f>
        <v>0.01</v>
      </c>
      <c r="M60" s="207">
        <f t="shared" si="8"/>
        <v>2500</v>
      </c>
      <c r="N60" s="207"/>
      <c r="O60" s="285">
        <f t="shared" si="9"/>
        <v>2500</v>
      </c>
      <c r="P60" s="51">
        <f>+IFERROR(IF(COUNT(O60),ROUND(O60/('Shareholding Pattern'!$P$58)*100,2),""),0)</f>
        <v>0.01</v>
      </c>
      <c r="Q60" s="47"/>
      <c r="R60" s="47"/>
      <c r="S60" s="405" t="str">
        <f t="shared" si="10"/>
        <v/>
      </c>
      <c r="T60" s="17">
        <f>+IFERROR(IF(COUNT(K60,S60),ROUND(SUM(S60,K60)/SUM('Shareholding Pattern'!$L$57,'Shareholding Pattern'!$T$57)*100,2),""),0)</f>
        <v>0.01</v>
      </c>
      <c r="U60" s="47"/>
      <c r="V60" s="17" t="str">
        <f t="shared" si="11"/>
        <v/>
      </c>
      <c r="W60" s="47"/>
      <c r="X60" s="17" t="str">
        <f t="shared" si="12"/>
        <v/>
      </c>
      <c r="Y60" s="47">
        <v>0</v>
      </c>
      <c r="Z60" s="284">
        <v>334</v>
      </c>
      <c r="AA60" s="334" t="s">
        <v>520</v>
      </c>
      <c r="AB60" s="11"/>
      <c r="AC60" s="11">
        <f t="shared" si="13"/>
        <v>1</v>
      </c>
    </row>
    <row r="61" spans="5:29" ht="24.75" customHeight="1">
      <c r="E61" s="195">
        <v>47</v>
      </c>
      <c r="F61" s="407" t="s">
        <v>1033</v>
      </c>
      <c r="G61" s="403"/>
      <c r="H61" s="47">
        <v>2500</v>
      </c>
      <c r="I61" s="47"/>
      <c r="J61" s="47"/>
      <c r="K61" s="405">
        <f t="shared" si="7"/>
        <v>2500</v>
      </c>
      <c r="L61" s="51">
        <f>+IFERROR(IF(COUNT(K61),ROUND(K61/'Shareholding Pattern'!$L$57*100,2),""),0)</f>
        <v>0.01</v>
      </c>
      <c r="M61" s="207">
        <f t="shared" si="8"/>
        <v>2500</v>
      </c>
      <c r="N61" s="207"/>
      <c r="O61" s="285">
        <f t="shared" si="9"/>
        <v>2500</v>
      </c>
      <c r="P61" s="51">
        <f>+IFERROR(IF(COUNT(O61),ROUND(O61/('Shareholding Pattern'!$P$58)*100,2),""),0)</f>
        <v>0.01</v>
      </c>
      <c r="Q61" s="47"/>
      <c r="R61" s="47"/>
      <c r="S61" s="405" t="str">
        <f t="shared" si="10"/>
        <v/>
      </c>
      <c r="T61" s="17">
        <f>+IFERROR(IF(COUNT(K61,S61),ROUND(SUM(S61,K61)/SUM('Shareholding Pattern'!$L$57,'Shareholding Pattern'!$T$57)*100,2),""),0)</f>
        <v>0.01</v>
      </c>
      <c r="U61" s="47"/>
      <c r="V61" s="17" t="str">
        <f t="shared" si="11"/>
        <v/>
      </c>
      <c r="W61" s="47"/>
      <c r="X61" s="17" t="str">
        <f t="shared" si="12"/>
        <v/>
      </c>
      <c r="Y61" s="47">
        <v>0</v>
      </c>
      <c r="Z61" s="284">
        <v>335</v>
      </c>
      <c r="AA61" s="334" t="s">
        <v>520</v>
      </c>
      <c r="AB61" s="11"/>
      <c r="AC61" s="11">
        <f t="shared" si="13"/>
        <v>1</v>
      </c>
    </row>
    <row r="62" spans="5:29" ht="24.75" customHeight="1">
      <c r="E62" s="195">
        <v>48</v>
      </c>
      <c r="F62" s="407" t="s">
        <v>1034</v>
      </c>
      <c r="G62" s="403"/>
      <c r="H62" s="47">
        <v>2500</v>
      </c>
      <c r="I62" s="47"/>
      <c r="J62" s="47"/>
      <c r="K62" s="405">
        <f t="shared" si="7"/>
        <v>2500</v>
      </c>
      <c r="L62" s="51">
        <f>+IFERROR(IF(COUNT(K62),ROUND(K62/'Shareholding Pattern'!$L$57*100,2),""),0)</f>
        <v>0.01</v>
      </c>
      <c r="M62" s="207">
        <f t="shared" si="8"/>
        <v>2500</v>
      </c>
      <c r="N62" s="207"/>
      <c r="O62" s="285">
        <f t="shared" si="9"/>
        <v>2500</v>
      </c>
      <c r="P62" s="51">
        <f>+IFERROR(IF(COUNT(O62),ROUND(O62/('Shareholding Pattern'!$P$58)*100,2),""),0)</f>
        <v>0.01</v>
      </c>
      <c r="Q62" s="47"/>
      <c r="R62" s="47"/>
      <c r="S62" s="405" t="str">
        <f t="shared" si="10"/>
        <v/>
      </c>
      <c r="T62" s="17">
        <f>+IFERROR(IF(COUNT(K62,S62),ROUND(SUM(S62,K62)/SUM('Shareholding Pattern'!$L$57,'Shareholding Pattern'!$T$57)*100,2),""),0)</f>
        <v>0.01</v>
      </c>
      <c r="U62" s="47"/>
      <c r="V62" s="17" t="str">
        <f t="shared" si="11"/>
        <v/>
      </c>
      <c r="W62" s="47"/>
      <c r="X62" s="17" t="str">
        <f t="shared" si="12"/>
        <v/>
      </c>
      <c r="Y62" s="47">
        <v>0</v>
      </c>
      <c r="Z62" s="284">
        <v>336</v>
      </c>
      <c r="AA62" s="334" t="s">
        <v>520</v>
      </c>
      <c r="AB62" s="11"/>
      <c r="AC62" s="11">
        <f t="shared" si="13"/>
        <v>1</v>
      </c>
    </row>
    <row r="63" spans="5:29" ht="24.75" customHeight="1">
      <c r="E63" s="195">
        <v>49</v>
      </c>
      <c r="F63" s="407" t="s">
        <v>1035</v>
      </c>
      <c r="G63" s="403"/>
      <c r="H63" s="47">
        <v>2500</v>
      </c>
      <c r="I63" s="47"/>
      <c r="J63" s="47"/>
      <c r="K63" s="405">
        <f t="shared" si="7"/>
        <v>2500</v>
      </c>
      <c r="L63" s="51">
        <f>+IFERROR(IF(COUNT(K63),ROUND(K63/'Shareholding Pattern'!$L$57*100,2),""),0)</f>
        <v>0.01</v>
      </c>
      <c r="M63" s="207">
        <f t="shared" si="8"/>
        <v>2500</v>
      </c>
      <c r="N63" s="207"/>
      <c r="O63" s="285">
        <f t="shared" si="9"/>
        <v>2500</v>
      </c>
      <c r="P63" s="51">
        <f>+IFERROR(IF(COUNT(O63),ROUND(O63/('Shareholding Pattern'!$P$58)*100,2),""),0)</f>
        <v>0.01</v>
      </c>
      <c r="Q63" s="47"/>
      <c r="R63" s="47"/>
      <c r="S63" s="405" t="str">
        <f t="shared" si="10"/>
        <v/>
      </c>
      <c r="T63" s="17">
        <f>+IFERROR(IF(COUNT(K63,S63),ROUND(SUM(S63,K63)/SUM('Shareholding Pattern'!$L$57,'Shareholding Pattern'!$T$57)*100,2),""),0)</f>
        <v>0.01</v>
      </c>
      <c r="U63" s="47"/>
      <c r="V63" s="17" t="str">
        <f t="shared" si="11"/>
        <v/>
      </c>
      <c r="W63" s="47"/>
      <c r="X63" s="17" t="str">
        <f t="shared" si="12"/>
        <v/>
      </c>
      <c r="Y63" s="47">
        <v>0</v>
      </c>
      <c r="Z63" s="284">
        <v>337</v>
      </c>
      <c r="AA63" s="334" t="s">
        <v>520</v>
      </c>
      <c r="AB63" s="11"/>
      <c r="AC63" s="11">
        <f t="shared" si="13"/>
        <v>1</v>
      </c>
    </row>
    <row r="64" spans="5:29" ht="24.75" customHeight="1">
      <c r="E64" s="195">
        <v>50</v>
      </c>
      <c r="F64" s="407" t="s">
        <v>1036</v>
      </c>
      <c r="G64" s="403"/>
      <c r="H64" s="47">
        <v>3000</v>
      </c>
      <c r="I64" s="47"/>
      <c r="J64" s="47"/>
      <c r="K64" s="405">
        <f t="shared" si="7"/>
        <v>3000</v>
      </c>
      <c r="L64" s="51">
        <f>+IFERROR(IF(COUNT(K64),ROUND(K64/'Shareholding Pattern'!$L$57*100,2),""),0)</f>
        <v>0.01</v>
      </c>
      <c r="M64" s="207">
        <f t="shared" si="8"/>
        <v>3000</v>
      </c>
      <c r="N64" s="207"/>
      <c r="O64" s="285">
        <f t="shared" si="9"/>
        <v>3000</v>
      </c>
      <c r="P64" s="51">
        <f>+IFERROR(IF(COUNT(O64),ROUND(O64/('Shareholding Pattern'!$P$58)*100,2),""),0)</f>
        <v>0.01</v>
      </c>
      <c r="Q64" s="47"/>
      <c r="R64" s="47"/>
      <c r="S64" s="405" t="str">
        <f t="shared" si="10"/>
        <v/>
      </c>
      <c r="T64" s="17">
        <f>+IFERROR(IF(COUNT(K64,S64),ROUND(SUM(S64,K64)/SUM('Shareholding Pattern'!$L$57,'Shareholding Pattern'!$T$57)*100,2),""),0)</f>
        <v>0.01</v>
      </c>
      <c r="U64" s="47"/>
      <c r="V64" s="17" t="str">
        <f t="shared" si="11"/>
        <v/>
      </c>
      <c r="W64" s="47"/>
      <c r="X64" s="17" t="str">
        <f t="shared" si="12"/>
        <v/>
      </c>
      <c r="Y64" s="47">
        <v>0</v>
      </c>
      <c r="Z64" s="284">
        <v>338</v>
      </c>
      <c r="AA64" s="334" t="s">
        <v>520</v>
      </c>
      <c r="AB64" s="11"/>
      <c r="AC64" s="11">
        <f t="shared" si="13"/>
        <v>1</v>
      </c>
    </row>
    <row r="65" spans="5:29" ht="24.75" customHeight="1">
      <c r="E65" s="195">
        <v>51</v>
      </c>
      <c r="F65" s="407" t="s">
        <v>1037</v>
      </c>
      <c r="G65" s="403"/>
      <c r="H65" s="47">
        <v>5000</v>
      </c>
      <c r="I65" s="47"/>
      <c r="J65" s="47"/>
      <c r="K65" s="405">
        <f t="shared" si="7"/>
        <v>5000</v>
      </c>
      <c r="L65" s="51">
        <f>+IFERROR(IF(COUNT(K65),ROUND(K65/'Shareholding Pattern'!$L$57*100,2),""),0)</f>
        <v>0.02</v>
      </c>
      <c r="M65" s="207">
        <f t="shared" si="8"/>
        <v>5000</v>
      </c>
      <c r="N65" s="207"/>
      <c r="O65" s="285">
        <f t="shared" si="9"/>
        <v>5000</v>
      </c>
      <c r="P65" s="51">
        <f>+IFERROR(IF(COUNT(O65),ROUND(O65/('Shareholding Pattern'!$P$58)*100,2),""),0)</f>
        <v>0.02</v>
      </c>
      <c r="Q65" s="47"/>
      <c r="R65" s="47"/>
      <c r="S65" s="405" t="str">
        <f t="shared" si="10"/>
        <v/>
      </c>
      <c r="T65" s="17">
        <f>+IFERROR(IF(COUNT(K65,S65),ROUND(SUM(S65,K65)/SUM('Shareholding Pattern'!$L$57,'Shareholding Pattern'!$T$57)*100,2),""),0)</f>
        <v>0.02</v>
      </c>
      <c r="U65" s="47"/>
      <c r="V65" s="17" t="str">
        <f t="shared" si="11"/>
        <v/>
      </c>
      <c r="W65" s="47"/>
      <c r="X65" s="17" t="str">
        <f t="shared" si="12"/>
        <v/>
      </c>
      <c r="Y65" s="47">
        <v>0</v>
      </c>
      <c r="Z65" s="284">
        <v>339</v>
      </c>
      <c r="AA65" s="334" t="s">
        <v>520</v>
      </c>
      <c r="AB65" s="11"/>
      <c r="AC65" s="11">
        <f t="shared" si="13"/>
        <v>1</v>
      </c>
    </row>
    <row r="66" spans="5:29" ht="24.75" customHeight="1">
      <c r="E66" s="195">
        <v>52</v>
      </c>
      <c r="F66" s="407" t="s">
        <v>1038</v>
      </c>
      <c r="G66" s="403"/>
      <c r="H66" s="47">
        <v>2500</v>
      </c>
      <c r="I66" s="47"/>
      <c r="J66" s="47"/>
      <c r="K66" s="405">
        <f t="shared" si="7"/>
        <v>2500</v>
      </c>
      <c r="L66" s="51">
        <f>+IFERROR(IF(COUNT(K66),ROUND(K66/'Shareholding Pattern'!$L$57*100,2),""),0)</f>
        <v>0.01</v>
      </c>
      <c r="M66" s="207">
        <f t="shared" si="8"/>
        <v>2500</v>
      </c>
      <c r="N66" s="207"/>
      <c r="O66" s="285">
        <f t="shared" si="9"/>
        <v>2500</v>
      </c>
      <c r="P66" s="51">
        <f>+IFERROR(IF(COUNT(O66),ROUND(O66/('Shareholding Pattern'!$P$58)*100,2),""),0)</f>
        <v>0.01</v>
      </c>
      <c r="Q66" s="47"/>
      <c r="R66" s="47"/>
      <c r="S66" s="405" t="str">
        <f t="shared" si="10"/>
        <v/>
      </c>
      <c r="T66" s="17">
        <f>+IFERROR(IF(COUNT(K66,S66),ROUND(SUM(S66,K66)/SUM('Shareholding Pattern'!$L$57,'Shareholding Pattern'!$T$57)*100,2),""),0)</f>
        <v>0.01</v>
      </c>
      <c r="U66" s="47"/>
      <c r="V66" s="17" t="str">
        <f t="shared" si="11"/>
        <v/>
      </c>
      <c r="W66" s="47"/>
      <c r="X66" s="17" t="str">
        <f t="shared" si="12"/>
        <v/>
      </c>
      <c r="Y66" s="47">
        <v>0</v>
      </c>
      <c r="Z66" s="284">
        <v>340</v>
      </c>
      <c r="AA66" s="334" t="s">
        <v>520</v>
      </c>
      <c r="AB66" s="11"/>
      <c r="AC66" s="11">
        <f t="shared" si="13"/>
        <v>1</v>
      </c>
    </row>
    <row r="67" spans="5:29" ht="24.75" customHeight="1">
      <c r="E67" s="195">
        <v>53</v>
      </c>
      <c r="F67" s="407" t="s">
        <v>1039</v>
      </c>
      <c r="G67" s="403"/>
      <c r="H67" s="47">
        <v>5000</v>
      </c>
      <c r="I67" s="47"/>
      <c r="J67" s="47"/>
      <c r="K67" s="405">
        <f t="shared" si="7"/>
        <v>5000</v>
      </c>
      <c r="L67" s="51">
        <f>+IFERROR(IF(COUNT(K67),ROUND(K67/'Shareholding Pattern'!$L$57*100,2),""),0)</f>
        <v>0.02</v>
      </c>
      <c r="M67" s="207">
        <f t="shared" si="8"/>
        <v>5000</v>
      </c>
      <c r="N67" s="207"/>
      <c r="O67" s="285">
        <f t="shared" si="9"/>
        <v>5000</v>
      </c>
      <c r="P67" s="51">
        <f>+IFERROR(IF(COUNT(O67),ROUND(O67/('Shareholding Pattern'!$P$58)*100,2),""),0)</f>
        <v>0.02</v>
      </c>
      <c r="Q67" s="47"/>
      <c r="R67" s="47"/>
      <c r="S67" s="405" t="str">
        <f t="shared" si="10"/>
        <v/>
      </c>
      <c r="T67" s="17">
        <f>+IFERROR(IF(COUNT(K67,S67),ROUND(SUM(S67,K67)/SUM('Shareholding Pattern'!$L$57,'Shareholding Pattern'!$T$57)*100,2),""),0)</f>
        <v>0.02</v>
      </c>
      <c r="U67" s="47"/>
      <c r="V67" s="17" t="str">
        <f t="shared" si="11"/>
        <v/>
      </c>
      <c r="W67" s="47"/>
      <c r="X67" s="17" t="str">
        <f t="shared" si="12"/>
        <v/>
      </c>
      <c r="Y67" s="47">
        <v>0</v>
      </c>
      <c r="Z67" s="284">
        <v>341</v>
      </c>
      <c r="AA67" s="334" t="s">
        <v>520</v>
      </c>
      <c r="AB67" s="11"/>
      <c r="AC67" s="11">
        <f t="shared" si="13"/>
        <v>1</v>
      </c>
    </row>
    <row r="68" spans="5:29" ht="24.75" customHeight="1">
      <c r="E68" s="195">
        <v>54</v>
      </c>
      <c r="F68" s="407" t="s">
        <v>1040</v>
      </c>
      <c r="G68" s="403"/>
      <c r="H68" s="47">
        <v>2500</v>
      </c>
      <c r="I68" s="47"/>
      <c r="J68" s="47"/>
      <c r="K68" s="405">
        <f t="shared" si="7"/>
        <v>2500</v>
      </c>
      <c r="L68" s="51">
        <f>+IFERROR(IF(COUNT(K68),ROUND(K68/'Shareholding Pattern'!$L$57*100,2),""),0)</f>
        <v>0.01</v>
      </c>
      <c r="M68" s="207">
        <f t="shared" si="8"/>
        <v>2500</v>
      </c>
      <c r="N68" s="207"/>
      <c r="O68" s="285">
        <f t="shared" si="9"/>
        <v>2500</v>
      </c>
      <c r="P68" s="51">
        <f>+IFERROR(IF(COUNT(O68),ROUND(O68/('Shareholding Pattern'!$P$58)*100,2),""),0)</f>
        <v>0.01</v>
      </c>
      <c r="Q68" s="47"/>
      <c r="R68" s="47"/>
      <c r="S68" s="405" t="str">
        <f t="shared" si="10"/>
        <v/>
      </c>
      <c r="T68" s="17">
        <f>+IFERROR(IF(COUNT(K68,S68),ROUND(SUM(S68,K68)/SUM('Shareholding Pattern'!$L$57,'Shareholding Pattern'!$T$57)*100,2),""),0)</f>
        <v>0.01</v>
      </c>
      <c r="U68" s="47"/>
      <c r="V68" s="17" t="str">
        <f t="shared" si="11"/>
        <v/>
      </c>
      <c r="W68" s="47"/>
      <c r="X68" s="17" t="str">
        <f t="shared" si="12"/>
        <v/>
      </c>
      <c r="Y68" s="47">
        <v>0</v>
      </c>
      <c r="Z68" s="284">
        <v>342</v>
      </c>
      <c r="AA68" s="334" t="s">
        <v>520</v>
      </c>
      <c r="AB68" s="11"/>
      <c r="AC68" s="11">
        <f t="shared" si="13"/>
        <v>1</v>
      </c>
    </row>
    <row r="69" spans="5:29" ht="24.75" customHeight="1">
      <c r="E69" s="195">
        <v>55</v>
      </c>
      <c r="F69" s="407" t="s">
        <v>1041</v>
      </c>
      <c r="G69" s="403"/>
      <c r="H69" s="47">
        <v>2500</v>
      </c>
      <c r="I69" s="47"/>
      <c r="J69" s="47"/>
      <c r="K69" s="405">
        <f t="shared" si="7"/>
        <v>2500</v>
      </c>
      <c r="L69" s="51">
        <f>+IFERROR(IF(COUNT(K69),ROUND(K69/'Shareholding Pattern'!$L$57*100,2),""),0)</f>
        <v>0.01</v>
      </c>
      <c r="M69" s="207">
        <f t="shared" si="8"/>
        <v>2500</v>
      </c>
      <c r="N69" s="207"/>
      <c r="O69" s="285">
        <f t="shared" si="9"/>
        <v>2500</v>
      </c>
      <c r="P69" s="51">
        <f>+IFERROR(IF(COUNT(O69),ROUND(O69/('Shareholding Pattern'!$P$58)*100,2),""),0)</f>
        <v>0.01</v>
      </c>
      <c r="Q69" s="47"/>
      <c r="R69" s="47"/>
      <c r="S69" s="405" t="str">
        <f t="shared" si="10"/>
        <v/>
      </c>
      <c r="T69" s="17">
        <f>+IFERROR(IF(COUNT(K69,S69),ROUND(SUM(S69,K69)/SUM('Shareholding Pattern'!$L$57,'Shareholding Pattern'!$T$57)*100,2),""),0)</f>
        <v>0.01</v>
      </c>
      <c r="U69" s="47"/>
      <c r="V69" s="17" t="str">
        <f t="shared" si="11"/>
        <v/>
      </c>
      <c r="W69" s="47"/>
      <c r="X69" s="17" t="str">
        <f t="shared" si="12"/>
        <v/>
      </c>
      <c r="Y69" s="47">
        <v>0</v>
      </c>
      <c r="Z69" s="284">
        <v>343</v>
      </c>
      <c r="AA69" s="334" t="s">
        <v>520</v>
      </c>
      <c r="AB69" s="11"/>
      <c r="AC69" s="11">
        <f t="shared" si="13"/>
        <v>1</v>
      </c>
    </row>
    <row r="70" spans="5:29" ht="24.75" customHeight="1">
      <c r="E70" s="195">
        <v>56</v>
      </c>
      <c r="F70" s="407" t="s">
        <v>1042</v>
      </c>
      <c r="G70" s="403"/>
      <c r="H70" s="47">
        <v>2500</v>
      </c>
      <c r="I70" s="47"/>
      <c r="J70" s="47"/>
      <c r="K70" s="405">
        <f t="shared" si="7"/>
        <v>2500</v>
      </c>
      <c r="L70" s="51">
        <f>+IFERROR(IF(COUNT(K70),ROUND(K70/'Shareholding Pattern'!$L$57*100,2),""),0)</f>
        <v>0.01</v>
      </c>
      <c r="M70" s="207">
        <f t="shared" si="8"/>
        <v>2500</v>
      </c>
      <c r="N70" s="207"/>
      <c r="O70" s="285">
        <f t="shared" si="9"/>
        <v>2500</v>
      </c>
      <c r="P70" s="51">
        <f>+IFERROR(IF(COUNT(O70),ROUND(O70/('Shareholding Pattern'!$P$58)*100,2),""),0)</f>
        <v>0.01</v>
      </c>
      <c r="Q70" s="47"/>
      <c r="R70" s="47"/>
      <c r="S70" s="405" t="str">
        <f t="shared" si="10"/>
        <v/>
      </c>
      <c r="T70" s="17">
        <f>+IFERROR(IF(COUNT(K70,S70),ROUND(SUM(S70,K70)/SUM('Shareholding Pattern'!$L$57,'Shareholding Pattern'!$T$57)*100,2),""),0)</f>
        <v>0.01</v>
      </c>
      <c r="U70" s="47"/>
      <c r="V70" s="17" t="str">
        <f t="shared" si="11"/>
        <v/>
      </c>
      <c r="W70" s="47"/>
      <c r="X70" s="17" t="str">
        <f t="shared" si="12"/>
        <v/>
      </c>
      <c r="Y70" s="47">
        <v>0</v>
      </c>
      <c r="Z70" s="284">
        <v>344</v>
      </c>
      <c r="AA70" s="334" t="s">
        <v>520</v>
      </c>
      <c r="AB70" s="11"/>
      <c r="AC70" s="11">
        <f t="shared" si="13"/>
        <v>1</v>
      </c>
    </row>
    <row r="71" spans="5:29" ht="24.75" customHeight="1">
      <c r="E71" s="195">
        <v>57</v>
      </c>
      <c r="F71" s="407" t="s">
        <v>1043</v>
      </c>
      <c r="G71" s="403"/>
      <c r="H71" s="47">
        <v>2500</v>
      </c>
      <c r="I71" s="47"/>
      <c r="J71" s="47"/>
      <c r="K71" s="405">
        <f t="shared" si="7"/>
        <v>2500</v>
      </c>
      <c r="L71" s="51">
        <f>+IFERROR(IF(COUNT(K71),ROUND(K71/'Shareholding Pattern'!$L$57*100,2),""),0)</f>
        <v>0.01</v>
      </c>
      <c r="M71" s="207">
        <f t="shared" si="8"/>
        <v>2500</v>
      </c>
      <c r="N71" s="207"/>
      <c r="O71" s="285">
        <f t="shared" si="9"/>
        <v>2500</v>
      </c>
      <c r="P71" s="51">
        <f>+IFERROR(IF(COUNT(O71),ROUND(O71/('Shareholding Pattern'!$P$58)*100,2),""),0)</f>
        <v>0.01</v>
      </c>
      <c r="Q71" s="47"/>
      <c r="R71" s="47"/>
      <c r="S71" s="405" t="str">
        <f t="shared" si="10"/>
        <v/>
      </c>
      <c r="T71" s="17">
        <f>+IFERROR(IF(COUNT(K71,S71),ROUND(SUM(S71,K71)/SUM('Shareholding Pattern'!$L$57,'Shareholding Pattern'!$T$57)*100,2),""),0)</f>
        <v>0.01</v>
      </c>
      <c r="U71" s="47"/>
      <c r="V71" s="17" t="str">
        <f t="shared" si="11"/>
        <v/>
      </c>
      <c r="W71" s="47"/>
      <c r="X71" s="17" t="str">
        <f t="shared" si="12"/>
        <v/>
      </c>
      <c r="Y71" s="47">
        <v>0</v>
      </c>
      <c r="Z71" s="284">
        <v>345</v>
      </c>
      <c r="AA71" s="334" t="s">
        <v>520</v>
      </c>
      <c r="AB71" s="11"/>
      <c r="AC71" s="11">
        <f t="shared" si="13"/>
        <v>1</v>
      </c>
    </row>
    <row r="72" spans="5:29" ht="24.75" customHeight="1">
      <c r="E72" s="195">
        <v>58</v>
      </c>
      <c r="F72" s="407" t="s">
        <v>1044</v>
      </c>
      <c r="G72" s="403"/>
      <c r="H72" s="47">
        <v>2500</v>
      </c>
      <c r="I72" s="47"/>
      <c r="J72" s="47"/>
      <c r="K72" s="405">
        <f t="shared" si="7"/>
        <v>2500</v>
      </c>
      <c r="L72" s="51">
        <f>+IFERROR(IF(COUNT(K72),ROUND(K72/'Shareholding Pattern'!$L$57*100,2),""),0)</f>
        <v>0.01</v>
      </c>
      <c r="M72" s="207">
        <f t="shared" si="8"/>
        <v>2500</v>
      </c>
      <c r="N72" s="207"/>
      <c r="O72" s="285">
        <f t="shared" si="9"/>
        <v>2500</v>
      </c>
      <c r="P72" s="51">
        <f>+IFERROR(IF(COUNT(O72),ROUND(O72/('Shareholding Pattern'!$P$58)*100,2),""),0)</f>
        <v>0.01</v>
      </c>
      <c r="Q72" s="47"/>
      <c r="R72" s="47"/>
      <c r="S72" s="405" t="str">
        <f t="shared" si="10"/>
        <v/>
      </c>
      <c r="T72" s="17">
        <f>+IFERROR(IF(COUNT(K72,S72),ROUND(SUM(S72,K72)/SUM('Shareholding Pattern'!$L$57,'Shareholding Pattern'!$T$57)*100,2),""),0)</f>
        <v>0.01</v>
      </c>
      <c r="U72" s="47"/>
      <c r="V72" s="17" t="str">
        <f t="shared" si="11"/>
        <v/>
      </c>
      <c r="W72" s="47"/>
      <c r="X72" s="17" t="str">
        <f t="shared" si="12"/>
        <v/>
      </c>
      <c r="Y72" s="47">
        <v>0</v>
      </c>
      <c r="Z72" s="284">
        <v>346</v>
      </c>
      <c r="AA72" s="334" t="s">
        <v>520</v>
      </c>
      <c r="AB72" s="11"/>
      <c r="AC72" s="11">
        <f t="shared" si="13"/>
        <v>1</v>
      </c>
    </row>
    <row r="73" spans="5:29" ht="24.75" customHeight="1">
      <c r="E73" s="195">
        <v>59</v>
      </c>
      <c r="F73" s="407" t="s">
        <v>1045</v>
      </c>
      <c r="G73" s="403"/>
      <c r="H73" s="47">
        <v>2500</v>
      </c>
      <c r="I73" s="47"/>
      <c r="J73" s="47"/>
      <c r="K73" s="405">
        <f t="shared" si="7"/>
        <v>2500</v>
      </c>
      <c r="L73" s="51">
        <f>+IFERROR(IF(COUNT(K73),ROUND(K73/'Shareholding Pattern'!$L$57*100,2),""),0)</f>
        <v>0.01</v>
      </c>
      <c r="M73" s="207">
        <f t="shared" si="8"/>
        <v>2500</v>
      </c>
      <c r="N73" s="207"/>
      <c r="O73" s="285">
        <f t="shared" si="9"/>
        <v>2500</v>
      </c>
      <c r="P73" s="51">
        <f>+IFERROR(IF(COUNT(O73),ROUND(O73/('Shareholding Pattern'!$P$58)*100,2),""),0)</f>
        <v>0.01</v>
      </c>
      <c r="Q73" s="47"/>
      <c r="R73" s="47"/>
      <c r="S73" s="405" t="str">
        <f t="shared" si="10"/>
        <v/>
      </c>
      <c r="T73" s="17">
        <f>+IFERROR(IF(COUNT(K73,S73),ROUND(SUM(S73,K73)/SUM('Shareholding Pattern'!$L$57,'Shareholding Pattern'!$T$57)*100,2),""),0)</f>
        <v>0.01</v>
      </c>
      <c r="U73" s="47"/>
      <c r="V73" s="17" t="str">
        <f t="shared" si="11"/>
        <v/>
      </c>
      <c r="W73" s="47"/>
      <c r="X73" s="17" t="str">
        <f t="shared" si="12"/>
        <v/>
      </c>
      <c r="Y73" s="47">
        <v>0</v>
      </c>
      <c r="Z73" s="284">
        <v>347</v>
      </c>
      <c r="AA73" s="334" t="s">
        <v>520</v>
      </c>
      <c r="AB73" s="11"/>
      <c r="AC73" s="11">
        <f t="shared" si="13"/>
        <v>1</v>
      </c>
    </row>
    <row r="74" spans="5:29" ht="24.75" customHeight="1">
      <c r="E74" s="195">
        <v>60</v>
      </c>
      <c r="F74" s="407" t="s">
        <v>1046</v>
      </c>
      <c r="G74" s="403"/>
      <c r="H74" s="47">
        <v>2500</v>
      </c>
      <c r="I74" s="47"/>
      <c r="J74" s="47"/>
      <c r="K74" s="405">
        <f t="shared" si="7"/>
        <v>2500</v>
      </c>
      <c r="L74" s="51">
        <f>+IFERROR(IF(COUNT(K74),ROUND(K74/'Shareholding Pattern'!$L$57*100,2),""),0)</f>
        <v>0.01</v>
      </c>
      <c r="M74" s="207">
        <f t="shared" si="8"/>
        <v>2500</v>
      </c>
      <c r="N74" s="207"/>
      <c r="O74" s="285">
        <f t="shared" si="9"/>
        <v>2500</v>
      </c>
      <c r="P74" s="51">
        <f>+IFERROR(IF(COUNT(O74),ROUND(O74/('Shareholding Pattern'!$P$58)*100,2),""),0)</f>
        <v>0.01</v>
      </c>
      <c r="Q74" s="47"/>
      <c r="R74" s="47"/>
      <c r="S74" s="405" t="str">
        <f t="shared" si="10"/>
        <v/>
      </c>
      <c r="T74" s="17">
        <f>+IFERROR(IF(COUNT(K74,S74),ROUND(SUM(S74,K74)/SUM('Shareholding Pattern'!$L$57,'Shareholding Pattern'!$T$57)*100,2),""),0)</f>
        <v>0.01</v>
      </c>
      <c r="U74" s="47"/>
      <c r="V74" s="17" t="str">
        <f t="shared" si="11"/>
        <v/>
      </c>
      <c r="W74" s="47"/>
      <c r="X74" s="17" t="str">
        <f t="shared" si="12"/>
        <v/>
      </c>
      <c r="Y74" s="47">
        <v>0</v>
      </c>
      <c r="Z74" s="284">
        <v>348</v>
      </c>
      <c r="AA74" s="334" t="s">
        <v>520</v>
      </c>
      <c r="AB74" s="11"/>
      <c r="AC74" s="11">
        <f t="shared" si="13"/>
        <v>1</v>
      </c>
    </row>
    <row r="75" spans="5:29" ht="24.75" customHeight="1">
      <c r="E75" s="195">
        <v>61</v>
      </c>
      <c r="F75" s="407" t="s">
        <v>1047</v>
      </c>
      <c r="G75" s="403"/>
      <c r="H75" s="47">
        <v>2500</v>
      </c>
      <c r="I75" s="47"/>
      <c r="J75" s="47"/>
      <c r="K75" s="405">
        <f t="shared" si="7"/>
        <v>2500</v>
      </c>
      <c r="L75" s="51">
        <f>+IFERROR(IF(COUNT(K75),ROUND(K75/'Shareholding Pattern'!$L$57*100,2),""),0)</f>
        <v>0.01</v>
      </c>
      <c r="M75" s="207">
        <f t="shared" si="8"/>
        <v>2500</v>
      </c>
      <c r="N75" s="207"/>
      <c r="O75" s="285">
        <f t="shared" si="9"/>
        <v>2500</v>
      </c>
      <c r="P75" s="51">
        <f>+IFERROR(IF(COUNT(O75),ROUND(O75/('Shareholding Pattern'!$P$58)*100,2),""),0)</f>
        <v>0.01</v>
      </c>
      <c r="Q75" s="47"/>
      <c r="R75" s="47"/>
      <c r="S75" s="405" t="str">
        <f t="shared" si="10"/>
        <v/>
      </c>
      <c r="T75" s="17">
        <f>+IFERROR(IF(COUNT(K75,S75),ROUND(SUM(S75,K75)/SUM('Shareholding Pattern'!$L$57,'Shareholding Pattern'!$T$57)*100,2),""),0)</f>
        <v>0.01</v>
      </c>
      <c r="U75" s="47"/>
      <c r="V75" s="17" t="str">
        <f t="shared" si="11"/>
        <v/>
      </c>
      <c r="W75" s="47"/>
      <c r="X75" s="17" t="str">
        <f t="shared" si="12"/>
        <v/>
      </c>
      <c r="Y75" s="47">
        <v>0</v>
      </c>
      <c r="Z75" s="284">
        <v>349</v>
      </c>
      <c r="AA75" s="334" t="s">
        <v>520</v>
      </c>
      <c r="AB75" s="11"/>
      <c r="AC75" s="11">
        <f t="shared" si="13"/>
        <v>1</v>
      </c>
    </row>
    <row r="76" spans="5:29" ht="24.75" customHeight="1">
      <c r="E76" s="195">
        <v>62</v>
      </c>
      <c r="F76" s="407" t="s">
        <v>1048</v>
      </c>
      <c r="G76" s="403"/>
      <c r="H76" s="47">
        <v>3000</v>
      </c>
      <c r="I76" s="47"/>
      <c r="J76" s="47"/>
      <c r="K76" s="405">
        <f t="shared" si="7"/>
        <v>3000</v>
      </c>
      <c r="L76" s="51">
        <f>+IFERROR(IF(COUNT(K76),ROUND(K76/'Shareholding Pattern'!$L$57*100,2),""),0)</f>
        <v>0.01</v>
      </c>
      <c r="M76" s="207">
        <f t="shared" si="8"/>
        <v>3000</v>
      </c>
      <c r="N76" s="207"/>
      <c r="O76" s="285">
        <f t="shared" si="9"/>
        <v>3000</v>
      </c>
      <c r="P76" s="51">
        <f>+IFERROR(IF(COUNT(O76),ROUND(O76/('Shareholding Pattern'!$P$58)*100,2),""),0)</f>
        <v>0.01</v>
      </c>
      <c r="Q76" s="47"/>
      <c r="R76" s="47"/>
      <c r="S76" s="405" t="str">
        <f t="shared" si="10"/>
        <v/>
      </c>
      <c r="T76" s="17">
        <f>+IFERROR(IF(COUNT(K76,S76),ROUND(SUM(S76,K76)/SUM('Shareholding Pattern'!$L$57,'Shareholding Pattern'!$T$57)*100,2),""),0)</f>
        <v>0.01</v>
      </c>
      <c r="U76" s="47"/>
      <c r="V76" s="17" t="str">
        <f t="shared" si="11"/>
        <v/>
      </c>
      <c r="W76" s="47"/>
      <c r="X76" s="17" t="str">
        <f t="shared" si="12"/>
        <v/>
      </c>
      <c r="Y76" s="47">
        <v>0</v>
      </c>
      <c r="Z76" s="284">
        <v>350</v>
      </c>
      <c r="AA76" s="334" t="s">
        <v>520</v>
      </c>
      <c r="AB76" s="11"/>
      <c r="AC76" s="11">
        <f t="shared" si="13"/>
        <v>1</v>
      </c>
    </row>
    <row r="77" spans="5:29" ht="24.75" customHeight="1">
      <c r="E77" s="195">
        <v>63</v>
      </c>
      <c r="F77" s="407" t="s">
        <v>1049</v>
      </c>
      <c r="G77" s="403"/>
      <c r="H77" s="47">
        <v>7000</v>
      </c>
      <c r="I77" s="47"/>
      <c r="J77" s="47"/>
      <c r="K77" s="405">
        <f t="shared" si="7"/>
        <v>7000</v>
      </c>
      <c r="L77" s="51">
        <f>+IFERROR(IF(COUNT(K77),ROUND(K77/'Shareholding Pattern'!$L$57*100,2),""),0)</f>
        <v>0.03</v>
      </c>
      <c r="M77" s="207">
        <f t="shared" si="8"/>
        <v>7000</v>
      </c>
      <c r="N77" s="207"/>
      <c r="O77" s="285">
        <f t="shared" si="9"/>
        <v>7000</v>
      </c>
      <c r="P77" s="51">
        <f>+IFERROR(IF(COUNT(O77),ROUND(O77/('Shareholding Pattern'!$P$58)*100,2),""),0)</f>
        <v>0.03</v>
      </c>
      <c r="Q77" s="47"/>
      <c r="R77" s="47"/>
      <c r="S77" s="405" t="str">
        <f t="shared" si="10"/>
        <v/>
      </c>
      <c r="T77" s="17">
        <f>+IFERROR(IF(COUNT(K77,S77),ROUND(SUM(S77,K77)/SUM('Shareholding Pattern'!$L$57,'Shareholding Pattern'!$T$57)*100,2),""),0)</f>
        <v>0.03</v>
      </c>
      <c r="U77" s="47"/>
      <c r="V77" s="17" t="str">
        <f t="shared" si="11"/>
        <v/>
      </c>
      <c r="W77" s="47"/>
      <c r="X77" s="17" t="str">
        <f t="shared" si="12"/>
        <v/>
      </c>
      <c r="Y77" s="47">
        <v>0</v>
      </c>
      <c r="Z77" s="284">
        <v>351</v>
      </c>
      <c r="AA77" s="334" t="s">
        <v>520</v>
      </c>
      <c r="AB77" s="11"/>
      <c r="AC77" s="11">
        <f t="shared" si="13"/>
        <v>1</v>
      </c>
    </row>
    <row r="78" spans="5:29" ht="24.75" customHeight="1">
      <c r="E78" s="195">
        <v>64</v>
      </c>
      <c r="F78" s="407" t="s">
        <v>1050</v>
      </c>
      <c r="G78" s="403"/>
      <c r="H78" s="47">
        <v>3000</v>
      </c>
      <c r="I78" s="47"/>
      <c r="J78" s="47"/>
      <c r="K78" s="405">
        <f t="shared" si="7"/>
        <v>3000</v>
      </c>
      <c r="L78" s="51">
        <f>+IFERROR(IF(COUNT(K78),ROUND(K78/'Shareholding Pattern'!$L$57*100,2),""),0)</f>
        <v>0.01</v>
      </c>
      <c r="M78" s="207">
        <f t="shared" si="8"/>
        <v>3000</v>
      </c>
      <c r="N78" s="207"/>
      <c r="O78" s="285">
        <f t="shared" si="9"/>
        <v>3000</v>
      </c>
      <c r="P78" s="51">
        <f>+IFERROR(IF(COUNT(O78),ROUND(O78/('Shareholding Pattern'!$P$58)*100,2),""),0)</f>
        <v>0.01</v>
      </c>
      <c r="Q78" s="47"/>
      <c r="R78" s="47"/>
      <c r="S78" s="405" t="str">
        <f t="shared" si="10"/>
        <v/>
      </c>
      <c r="T78" s="17">
        <f>+IFERROR(IF(COUNT(K78,S78),ROUND(SUM(S78,K78)/SUM('Shareholding Pattern'!$L$57,'Shareholding Pattern'!$T$57)*100,2),""),0)</f>
        <v>0.01</v>
      </c>
      <c r="U78" s="47"/>
      <c r="V78" s="17" t="str">
        <f t="shared" si="11"/>
        <v/>
      </c>
      <c r="W78" s="47"/>
      <c r="X78" s="17" t="str">
        <f t="shared" si="12"/>
        <v/>
      </c>
      <c r="Y78" s="47">
        <v>0</v>
      </c>
      <c r="Z78" s="284">
        <v>352</v>
      </c>
      <c r="AA78" s="334" t="s">
        <v>520</v>
      </c>
      <c r="AB78" s="11"/>
      <c r="AC78" s="11">
        <f t="shared" si="13"/>
        <v>1</v>
      </c>
    </row>
    <row r="79" spans="5:29" ht="24.75" customHeight="1">
      <c r="E79" s="195">
        <v>65</v>
      </c>
      <c r="F79" s="407" t="s">
        <v>1051</v>
      </c>
      <c r="G79" s="403"/>
      <c r="H79" s="47">
        <v>7500</v>
      </c>
      <c r="I79" s="47"/>
      <c r="J79" s="47"/>
      <c r="K79" s="405">
        <f t="shared" ref="K79:K110" si="14">+IFERROR(IF(COUNT(H79:J79),ROUND(SUM(H79:J79),0),""),"")</f>
        <v>7500</v>
      </c>
      <c r="L79" s="51">
        <f>+IFERROR(IF(COUNT(K79),ROUND(K79/'Shareholding Pattern'!$L$57*100,2),""),0)</f>
        <v>0.03</v>
      </c>
      <c r="M79" s="207">
        <f t="shared" ref="M79:M110" si="15">IF(H79="","",H79)</f>
        <v>7500</v>
      </c>
      <c r="N79" s="207"/>
      <c r="O79" s="285">
        <f t="shared" ref="O79:O110" si="16">+IFERROR(IF(COUNT(M79:N79),ROUND(SUM(M79,N79),2),""),"")</f>
        <v>7500</v>
      </c>
      <c r="P79" s="51">
        <f>+IFERROR(IF(COUNT(O79),ROUND(O79/('Shareholding Pattern'!$P$58)*100,2),""),0)</f>
        <v>0.03</v>
      </c>
      <c r="Q79" s="47"/>
      <c r="R79" s="47"/>
      <c r="S79" s="405" t="str">
        <f t="shared" ref="S79:S110" si="17">+IFERROR(IF(COUNT(Q79:R79),ROUND(SUM(Q79:R79),0),""),"")</f>
        <v/>
      </c>
      <c r="T79" s="17">
        <f>+IFERROR(IF(COUNT(K79,S79),ROUND(SUM(S79,K79)/SUM('Shareholding Pattern'!$L$57,'Shareholding Pattern'!$T$57)*100,2),""),0)</f>
        <v>0.03</v>
      </c>
      <c r="U79" s="47"/>
      <c r="V79" s="17" t="str">
        <f t="shared" ref="V79:V110" si="18">+IFERROR(IF(COUNT(U79),ROUND(SUM(U79)/SUM(K79)*100,2),""),0)</f>
        <v/>
      </c>
      <c r="W79" s="47"/>
      <c r="X79" s="17" t="str">
        <f t="shared" ref="X79:X110" si="19">+IFERROR(IF(COUNT(W79),ROUND(SUM(W79)/SUM(K79)*100,2),""),0)</f>
        <v/>
      </c>
      <c r="Y79" s="47">
        <v>0</v>
      </c>
      <c r="Z79" s="284">
        <v>353</v>
      </c>
      <c r="AA79" s="334" t="s">
        <v>520</v>
      </c>
      <c r="AB79" s="11"/>
      <c r="AC79" s="11">
        <f t="shared" ref="AC79:AC110" si="20">IF(SUM(H79:Y79)&gt;0,1,0)</f>
        <v>1</v>
      </c>
    </row>
    <row r="80" spans="5:29" ht="24.75" customHeight="1">
      <c r="E80" s="195">
        <v>66</v>
      </c>
      <c r="F80" s="407" t="s">
        <v>1052</v>
      </c>
      <c r="G80" s="403"/>
      <c r="H80" s="47">
        <v>2500</v>
      </c>
      <c r="I80" s="47"/>
      <c r="J80" s="47"/>
      <c r="K80" s="405">
        <f t="shared" si="14"/>
        <v>2500</v>
      </c>
      <c r="L80" s="51">
        <f>+IFERROR(IF(COUNT(K80),ROUND(K80/'Shareholding Pattern'!$L$57*100,2),""),0)</f>
        <v>0.01</v>
      </c>
      <c r="M80" s="207">
        <f t="shared" si="15"/>
        <v>2500</v>
      </c>
      <c r="N80" s="207"/>
      <c r="O80" s="285">
        <f t="shared" si="16"/>
        <v>2500</v>
      </c>
      <c r="P80" s="51">
        <f>+IFERROR(IF(COUNT(O80),ROUND(O80/('Shareholding Pattern'!$P$58)*100,2),""),0)</f>
        <v>0.01</v>
      </c>
      <c r="Q80" s="47"/>
      <c r="R80" s="47"/>
      <c r="S80" s="405" t="str">
        <f t="shared" si="17"/>
        <v/>
      </c>
      <c r="T80" s="17">
        <f>+IFERROR(IF(COUNT(K80,S80),ROUND(SUM(S80,K80)/SUM('Shareholding Pattern'!$L$57,'Shareholding Pattern'!$T$57)*100,2),""),0)</f>
        <v>0.01</v>
      </c>
      <c r="U80" s="47"/>
      <c r="V80" s="17" t="str">
        <f t="shared" si="18"/>
        <v/>
      </c>
      <c r="W80" s="47"/>
      <c r="X80" s="17" t="str">
        <f t="shared" si="19"/>
        <v/>
      </c>
      <c r="Y80" s="47">
        <v>0</v>
      </c>
      <c r="Z80" s="284">
        <v>354</v>
      </c>
      <c r="AA80" s="334" t="s">
        <v>520</v>
      </c>
      <c r="AB80" s="11"/>
      <c r="AC80" s="11">
        <f t="shared" si="20"/>
        <v>1</v>
      </c>
    </row>
    <row r="81" spans="5:29" ht="24.75" customHeight="1">
      <c r="E81" s="195">
        <v>67</v>
      </c>
      <c r="F81" s="407" t="s">
        <v>1053</v>
      </c>
      <c r="G81" s="403"/>
      <c r="H81" s="47">
        <v>2500</v>
      </c>
      <c r="I81" s="47"/>
      <c r="J81" s="47"/>
      <c r="K81" s="405">
        <f t="shared" si="14"/>
        <v>2500</v>
      </c>
      <c r="L81" s="51">
        <f>+IFERROR(IF(COUNT(K81),ROUND(K81/'Shareholding Pattern'!$L$57*100,2),""),0)</f>
        <v>0.01</v>
      </c>
      <c r="M81" s="207">
        <f t="shared" si="15"/>
        <v>2500</v>
      </c>
      <c r="N81" s="207"/>
      <c r="O81" s="285">
        <f t="shared" si="16"/>
        <v>2500</v>
      </c>
      <c r="P81" s="51">
        <f>+IFERROR(IF(COUNT(O81),ROUND(O81/('Shareholding Pattern'!$P$58)*100,2),""),0)</f>
        <v>0.01</v>
      </c>
      <c r="Q81" s="47"/>
      <c r="R81" s="47"/>
      <c r="S81" s="405" t="str">
        <f t="shared" si="17"/>
        <v/>
      </c>
      <c r="T81" s="17">
        <f>+IFERROR(IF(COUNT(K81,S81),ROUND(SUM(S81,K81)/SUM('Shareholding Pattern'!$L$57,'Shareholding Pattern'!$T$57)*100,2),""),0)</f>
        <v>0.01</v>
      </c>
      <c r="U81" s="47"/>
      <c r="V81" s="17" t="str">
        <f t="shared" si="18"/>
        <v/>
      </c>
      <c r="W81" s="47"/>
      <c r="X81" s="17" t="str">
        <f t="shared" si="19"/>
        <v/>
      </c>
      <c r="Y81" s="47">
        <v>0</v>
      </c>
      <c r="Z81" s="284">
        <v>355</v>
      </c>
      <c r="AA81" s="334" t="s">
        <v>520</v>
      </c>
      <c r="AB81" s="11"/>
      <c r="AC81" s="11">
        <f t="shared" si="20"/>
        <v>1</v>
      </c>
    </row>
    <row r="82" spans="5:29" ht="24.75" customHeight="1">
      <c r="E82" s="195">
        <v>68</v>
      </c>
      <c r="F82" s="407" t="s">
        <v>1054</v>
      </c>
      <c r="G82" s="403"/>
      <c r="H82" s="47">
        <v>2500</v>
      </c>
      <c r="I82" s="47"/>
      <c r="J82" s="47"/>
      <c r="K82" s="405">
        <f t="shared" si="14"/>
        <v>2500</v>
      </c>
      <c r="L82" s="51">
        <f>+IFERROR(IF(COUNT(K82),ROUND(K82/'Shareholding Pattern'!$L$57*100,2),""),0)</f>
        <v>0.01</v>
      </c>
      <c r="M82" s="207">
        <f t="shared" si="15"/>
        <v>2500</v>
      </c>
      <c r="N82" s="207"/>
      <c r="O82" s="285">
        <f t="shared" si="16"/>
        <v>2500</v>
      </c>
      <c r="P82" s="51">
        <f>+IFERROR(IF(COUNT(O82),ROUND(O82/('Shareholding Pattern'!$P$58)*100,2),""),0)</f>
        <v>0.01</v>
      </c>
      <c r="Q82" s="47"/>
      <c r="R82" s="47"/>
      <c r="S82" s="405" t="str">
        <f t="shared" si="17"/>
        <v/>
      </c>
      <c r="T82" s="17">
        <f>+IFERROR(IF(COUNT(K82,S82),ROUND(SUM(S82,K82)/SUM('Shareholding Pattern'!$L$57,'Shareholding Pattern'!$T$57)*100,2),""),0)</f>
        <v>0.01</v>
      </c>
      <c r="U82" s="47"/>
      <c r="V82" s="17" t="str">
        <f t="shared" si="18"/>
        <v/>
      </c>
      <c r="W82" s="47"/>
      <c r="X82" s="17" t="str">
        <f t="shared" si="19"/>
        <v/>
      </c>
      <c r="Y82" s="47">
        <v>0</v>
      </c>
      <c r="Z82" s="284">
        <v>356</v>
      </c>
      <c r="AA82" s="334" t="s">
        <v>520</v>
      </c>
      <c r="AB82" s="11"/>
      <c r="AC82" s="11">
        <f t="shared" si="20"/>
        <v>1</v>
      </c>
    </row>
    <row r="83" spans="5:29" ht="24.75" customHeight="1">
      <c r="E83" s="195">
        <v>69</v>
      </c>
      <c r="F83" s="407" t="s">
        <v>1055</v>
      </c>
      <c r="G83" s="403"/>
      <c r="H83" s="47">
        <v>3000</v>
      </c>
      <c r="I83" s="47"/>
      <c r="J83" s="47"/>
      <c r="K83" s="405">
        <f t="shared" si="14"/>
        <v>3000</v>
      </c>
      <c r="L83" s="51">
        <f>+IFERROR(IF(COUNT(K83),ROUND(K83/'Shareholding Pattern'!$L$57*100,2),""),0)</f>
        <v>0.01</v>
      </c>
      <c r="M83" s="207">
        <f t="shared" si="15"/>
        <v>3000</v>
      </c>
      <c r="N83" s="207"/>
      <c r="O83" s="285">
        <f t="shared" si="16"/>
        <v>3000</v>
      </c>
      <c r="P83" s="51">
        <f>+IFERROR(IF(COUNT(O83),ROUND(O83/('Shareholding Pattern'!$P$58)*100,2),""),0)</f>
        <v>0.01</v>
      </c>
      <c r="Q83" s="47"/>
      <c r="R83" s="47"/>
      <c r="S83" s="405" t="str">
        <f t="shared" si="17"/>
        <v/>
      </c>
      <c r="T83" s="17">
        <f>+IFERROR(IF(COUNT(K83,S83),ROUND(SUM(S83,K83)/SUM('Shareholding Pattern'!$L$57,'Shareholding Pattern'!$T$57)*100,2),""),0)</f>
        <v>0.01</v>
      </c>
      <c r="U83" s="47"/>
      <c r="V83" s="17" t="str">
        <f t="shared" si="18"/>
        <v/>
      </c>
      <c r="W83" s="47"/>
      <c r="X83" s="17" t="str">
        <f t="shared" si="19"/>
        <v/>
      </c>
      <c r="Y83" s="47">
        <v>0</v>
      </c>
      <c r="Z83" s="284">
        <v>357</v>
      </c>
      <c r="AA83" s="334" t="s">
        <v>520</v>
      </c>
      <c r="AB83" s="11"/>
      <c r="AC83" s="11">
        <f t="shared" si="20"/>
        <v>1</v>
      </c>
    </row>
    <row r="84" spans="5:29" ht="24.75" customHeight="1">
      <c r="E84" s="195">
        <v>70</v>
      </c>
      <c r="F84" s="407" t="s">
        <v>1056</v>
      </c>
      <c r="G84" s="403"/>
      <c r="H84" s="47">
        <v>5000</v>
      </c>
      <c r="I84" s="47"/>
      <c r="J84" s="47"/>
      <c r="K84" s="405">
        <f t="shared" si="14"/>
        <v>5000</v>
      </c>
      <c r="L84" s="51">
        <f>+IFERROR(IF(COUNT(K84),ROUND(K84/'Shareholding Pattern'!$L$57*100,2),""),0)</f>
        <v>0.02</v>
      </c>
      <c r="M84" s="207">
        <f t="shared" si="15"/>
        <v>5000</v>
      </c>
      <c r="N84" s="207"/>
      <c r="O84" s="285">
        <f t="shared" si="16"/>
        <v>5000</v>
      </c>
      <c r="P84" s="51">
        <f>+IFERROR(IF(COUNT(O84),ROUND(O84/('Shareholding Pattern'!$P$58)*100,2),""),0)</f>
        <v>0.02</v>
      </c>
      <c r="Q84" s="47"/>
      <c r="R84" s="47"/>
      <c r="S84" s="405" t="str">
        <f t="shared" si="17"/>
        <v/>
      </c>
      <c r="T84" s="17">
        <f>+IFERROR(IF(COUNT(K84,S84),ROUND(SUM(S84,K84)/SUM('Shareholding Pattern'!$L$57,'Shareholding Pattern'!$T$57)*100,2),""),0)</f>
        <v>0.02</v>
      </c>
      <c r="U84" s="47"/>
      <c r="V84" s="17" t="str">
        <f t="shared" si="18"/>
        <v/>
      </c>
      <c r="W84" s="47"/>
      <c r="X84" s="17" t="str">
        <f t="shared" si="19"/>
        <v/>
      </c>
      <c r="Y84" s="47">
        <v>0</v>
      </c>
      <c r="Z84" s="284">
        <v>358</v>
      </c>
      <c r="AA84" s="334" t="s">
        <v>520</v>
      </c>
      <c r="AB84" s="11"/>
      <c r="AC84" s="11">
        <f t="shared" si="20"/>
        <v>1</v>
      </c>
    </row>
    <row r="85" spans="5:29" ht="24.75" customHeight="1">
      <c r="E85" s="195">
        <v>71</v>
      </c>
      <c r="F85" s="407" t="s">
        <v>1057</v>
      </c>
      <c r="G85" s="403"/>
      <c r="H85" s="47">
        <v>5000</v>
      </c>
      <c r="I85" s="47"/>
      <c r="J85" s="47"/>
      <c r="K85" s="405">
        <f t="shared" si="14"/>
        <v>5000</v>
      </c>
      <c r="L85" s="51">
        <f>+IFERROR(IF(COUNT(K85),ROUND(K85/'Shareholding Pattern'!$L$57*100,2),""),0)</f>
        <v>0.02</v>
      </c>
      <c r="M85" s="207">
        <f t="shared" si="15"/>
        <v>5000</v>
      </c>
      <c r="N85" s="207"/>
      <c r="O85" s="285">
        <f t="shared" si="16"/>
        <v>5000</v>
      </c>
      <c r="P85" s="51">
        <f>+IFERROR(IF(COUNT(O85),ROUND(O85/('Shareholding Pattern'!$P$58)*100,2),""),0)</f>
        <v>0.02</v>
      </c>
      <c r="Q85" s="47"/>
      <c r="R85" s="47"/>
      <c r="S85" s="405" t="str">
        <f t="shared" si="17"/>
        <v/>
      </c>
      <c r="T85" s="17">
        <f>+IFERROR(IF(COUNT(K85,S85),ROUND(SUM(S85,K85)/SUM('Shareholding Pattern'!$L$57,'Shareholding Pattern'!$T$57)*100,2),""),0)</f>
        <v>0.02</v>
      </c>
      <c r="U85" s="47"/>
      <c r="V85" s="17" t="str">
        <f t="shared" si="18"/>
        <v/>
      </c>
      <c r="W85" s="47"/>
      <c r="X85" s="17" t="str">
        <f t="shared" si="19"/>
        <v/>
      </c>
      <c r="Y85" s="47">
        <v>0</v>
      </c>
      <c r="Z85" s="284">
        <v>359</v>
      </c>
      <c r="AA85" s="334" t="s">
        <v>520</v>
      </c>
      <c r="AB85" s="11"/>
      <c r="AC85" s="11">
        <f t="shared" si="20"/>
        <v>1</v>
      </c>
    </row>
    <row r="86" spans="5:29" ht="24.75" customHeight="1">
      <c r="E86" s="195">
        <v>72</v>
      </c>
      <c r="F86" s="407" t="s">
        <v>1058</v>
      </c>
      <c r="G86" s="403"/>
      <c r="H86" s="47">
        <v>3000</v>
      </c>
      <c r="I86" s="47"/>
      <c r="J86" s="47"/>
      <c r="K86" s="405">
        <f t="shared" si="14"/>
        <v>3000</v>
      </c>
      <c r="L86" s="51">
        <f>+IFERROR(IF(COUNT(K86),ROUND(K86/'Shareholding Pattern'!$L$57*100,2),""),0)</f>
        <v>0.01</v>
      </c>
      <c r="M86" s="207">
        <f t="shared" si="15"/>
        <v>3000</v>
      </c>
      <c r="N86" s="207"/>
      <c r="O86" s="285">
        <f t="shared" si="16"/>
        <v>3000</v>
      </c>
      <c r="P86" s="51">
        <f>+IFERROR(IF(COUNT(O86),ROUND(O86/('Shareholding Pattern'!$P$58)*100,2),""),0)</f>
        <v>0.01</v>
      </c>
      <c r="Q86" s="47"/>
      <c r="R86" s="47"/>
      <c r="S86" s="405" t="str">
        <f t="shared" si="17"/>
        <v/>
      </c>
      <c r="T86" s="17">
        <f>+IFERROR(IF(COUNT(K86,S86),ROUND(SUM(S86,K86)/SUM('Shareholding Pattern'!$L$57,'Shareholding Pattern'!$T$57)*100,2),""),0)</f>
        <v>0.01</v>
      </c>
      <c r="U86" s="47"/>
      <c r="V86" s="17" t="str">
        <f t="shared" si="18"/>
        <v/>
      </c>
      <c r="W86" s="47"/>
      <c r="X86" s="17" t="str">
        <f t="shared" si="19"/>
        <v/>
      </c>
      <c r="Y86" s="47">
        <v>0</v>
      </c>
      <c r="Z86" s="284">
        <v>360</v>
      </c>
      <c r="AA86" s="334" t="s">
        <v>520</v>
      </c>
      <c r="AB86" s="11"/>
      <c r="AC86" s="11">
        <f t="shared" si="20"/>
        <v>1</v>
      </c>
    </row>
    <row r="87" spans="5:29" ht="24.75" customHeight="1">
      <c r="E87" s="195">
        <v>73</v>
      </c>
      <c r="F87" s="407" t="s">
        <v>1059</v>
      </c>
      <c r="G87" s="403"/>
      <c r="H87" s="47">
        <v>2500</v>
      </c>
      <c r="I87" s="47"/>
      <c r="J87" s="47"/>
      <c r="K87" s="405">
        <f t="shared" si="14"/>
        <v>2500</v>
      </c>
      <c r="L87" s="51">
        <f>+IFERROR(IF(COUNT(K87),ROUND(K87/'Shareholding Pattern'!$L$57*100,2),""),0)</f>
        <v>0.01</v>
      </c>
      <c r="M87" s="207">
        <f t="shared" si="15"/>
        <v>2500</v>
      </c>
      <c r="N87" s="207"/>
      <c r="O87" s="285">
        <f t="shared" si="16"/>
        <v>2500</v>
      </c>
      <c r="P87" s="51">
        <f>+IFERROR(IF(COUNT(O87),ROUND(O87/('Shareholding Pattern'!$P$58)*100,2),""),0)</f>
        <v>0.01</v>
      </c>
      <c r="Q87" s="47"/>
      <c r="R87" s="47"/>
      <c r="S87" s="405" t="str">
        <f t="shared" si="17"/>
        <v/>
      </c>
      <c r="T87" s="17">
        <f>+IFERROR(IF(COUNT(K87,S87),ROUND(SUM(S87,K87)/SUM('Shareholding Pattern'!$L$57,'Shareholding Pattern'!$T$57)*100,2),""),0)</f>
        <v>0.01</v>
      </c>
      <c r="U87" s="47"/>
      <c r="V87" s="17" t="str">
        <f t="shared" si="18"/>
        <v/>
      </c>
      <c r="W87" s="47"/>
      <c r="X87" s="17" t="str">
        <f t="shared" si="19"/>
        <v/>
      </c>
      <c r="Y87" s="47">
        <v>0</v>
      </c>
      <c r="Z87" s="284">
        <v>361</v>
      </c>
      <c r="AA87" s="334" t="s">
        <v>520</v>
      </c>
      <c r="AB87" s="11"/>
      <c r="AC87" s="11">
        <f t="shared" si="20"/>
        <v>1</v>
      </c>
    </row>
    <row r="88" spans="5:29" ht="24.75" customHeight="1">
      <c r="E88" s="195">
        <v>74</v>
      </c>
      <c r="F88" s="407" t="s">
        <v>1060</v>
      </c>
      <c r="G88" s="403"/>
      <c r="H88" s="47">
        <v>2500</v>
      </c>
      <c r="I88" s="47"/>
      <c r="J88" s="47"/>
      <c r="K88" s="405">
        <f t="shared" si="14"/>
        <v>2500</v>
      </c>
      <c r="L88" s="51">
        <f>+IFERROR(IF(COUNT(K88),ROUND(K88/'Shareholding Pattern'!$L$57*100,2),""),0)</f>
        <v>0.01</v>
      </c>
      <c r="M88" s="207">
        <f t="shared" si="15"/>
        <v>2500</v>
      </c>
      <c r="N88" s="207"/>
      <c r="O88" s="285">
        <f t="shared" si="16"/>
        <v>2500</v>
      </c>
      <c r="P88" s="51">
        <f>+IFERROR(IF(COUNT(O88),ROUND(O88/('Shareholding Pattern'!$P$58)*100,2),""),0)</f>
        <v>0.01</v>
      </c>
      <c r="Q88" s="47"/>
      <c r="R88" s="47"/>
      <c r="S88" s="405" t="str">
        <f t="shared" si="17"/>
        <v/>
      </c>
      <c r="T88" s="17">
        <f>+IFERROR(IF(COUNT(K88,S88),ROUND(SUM(S88,K88)/SUM('Shareholding Pattern'!$L$57,'Shareholding Pattern'!$T$57)*100,2),""),0)</f>
        <v>0.01</v>
      </c>
      <c r="U88" s="47"/>
      <c r="V88" s="17" t="str">
        <f t="shared" si="18"/>
        <v/>
      </c>
      <c r="W88" s="47"/>
      <c r="X88" s="17" t="str">
        <f t="shared" si="19"/>
        <v/>
      </c>
      <c r="Y88" s="47">
        <v>0</v>
      </c>
      <c r="Z88" s="284">
        <v>362</v>
      </c>
      <c r="AA88" s="334" t="s">
        <v>520</v>
      </c>
      <c r="AB88" s="11"/>
      <c r="AC88" s="11">
        <f t="shared" si="20"/>
        <v>1</v>
      </c>
    </row>
    <row r="89" spans="5:29" ht="24.75" customHeight="1">
      <c r="E89" s="195">
        <v>75</v>
      </c>
      <c r="F89" s="406" t="s">
        <v>1061</v>
      </c>
      <c r="G89" s="403"/>
      <c r="H89" s="47">
        <v>2500</v>
      </c>
      <c r="I89" s="47"/>
      <c r="J89" s="47"/>
      <c r="K89" s="405">
        <f t="shared" si="14"/>
        <v>2500</v>
      </c>
      <c r="L89" s="51">
        <f>+IFERROR(IF(COUNT(K89),ROUND(K89/'Shareholding Pattern'!$L$57*100,2),""),0)</f>
        <v>0.01</v>
      </c>
      <c r="M89" s="207">
        <f t="shared" si="15"/>
        <v>2500</v>
      </c>
      <c r="N89" s="207"/>
      <c r="O89" s="285">
        <f t="shared" si="16"/>
        <v>2500</v>
      </c>
      <c r="P89" s="51">
        <f>+IFERROR(IF(COUNT(O89),ROUND(O89/('Shareholding Pattern'!$P$58)*100,2),""),0)</f>
        <v>0.01</v>
      </c>
      <c r="Q89" s="47"/>
      <c r="R89" s="47"/>
      <c r="S89" s="405" t="str">
        <f t="shared" si="17"/>
        <v/>
      </c>
      <c r="T89" s="17">
        <f>+IFERROR(IF(COUNT(K89,S89),ROUND(SUM(S89,K89)/SUM('Shareholding Pattern'!$L$57,'Shareholding Pattern'!$T$57)*100,2),""),0)</f>
        <v>0.01</v>
      </c>
      <c r="U89" s="47"/>
      <c r="V89" s="17" t="str">
        <f t="shared" si="18"/>
        <v/>
      </c>
      <c r="W89" s="47"/>
      <c r="X89" s="17" t="str">
        <f t="shared" si="19"/>
        <v/>
      </c>
      <c r="Y89" s="47">
        <v>0</v>
      </c>
      <c r="Z89" s="284">
        <v>363</v>
      </c>
      <c r="AA89" s="334" t="s">
        <v>520</v>
      </c>
      <c r="AB89" s="11"/>
      <c r="AC89" s="11">
        <f t="shared" si="20"/>
        <v>1</v>
      </c>
    </row>
    <row r="90" spans="5:29" ht="24.75" customHeight="1">
      <c r="E90" s="195">
        <v>76</v>
      </c>
      <c r="F90" s="406" t="s">
        <v>1062</v>
      </c>
      <c r="G90" s="403"/>
      <c r="H90" s="47">
        <v>2500</v>
      </c>
      <c r="I90" s="47"/>
      <c r="J90" s="47"/>
      <c r="K90" s="405">
        <f t="shared" si="14"/>
        <v>2500</v>
      </c>
      <c r="L90" s="51">
        <f>+IFERROR(IF(COUNT(K90),ROUND(K90/'Shareholding Pattern'!$L$57*100,2),""),0)</f>
        <v>0.01</v>
      </c>
      <c r="M90" s="207">
        <f t="shared" si="15"/>
        <v>2500</v>
      </c>
      <c r="N90" s="207"/>
      <c r="O90" s="285">
        <f t="shared" si="16"/>
        <v>2500</v>
      </c>
      <c r="P90" s="51">
        <f>+IFERROR(IF(COUNT(O90),ROUND(O90/('Shareholding Pattern'!$P$58)*100,2),""),0)</f>
        <v>0.01</v>
      </c>
      <c r="Q90" s="47"/>
      <c r="R90" s="47"/>
      <c r="S90" s="405" t="str">
        <f t="shared" si="17"/>
        <v/>
      </c>
      <c r="T90" s="17">
        <f>+IFERROR(IF(COUNT(K90,S90),ROUND(SUM(S90,K90)/SUM('Shareholding Pattern'!$L$57,'Shareholding Pattern'!$T$57)*100,2),""),0)</f>
        <v>0.01</v>
      </c>
      <c r="U90" s="47"/>
      <c r="V90" s="17" t="str">
        <f t="shared" si="18"/>
        <v/>
      </c>
      <c r="W90" s="47"/>
      <c r="X90" s="17" t="str">
        <f t="shared" si="19"/>
        <v/>
      </c>
      <c r="Y90" s="47">
        <v>0</v>
      </c>
      <c r="Z90" s="284">
        <v>364</v>
      </c>
      <c r="AA90" s="334" t="s">
        <v>520</v>
      </c>
      <c r="AB90" s="11"/>
      <c r="AC90" s="11">
        <f t="shared" si="20"/>
        <v>1</v>
      </c>
    </row>
    <row r="91" spans="5:29" ht="24.75" customHeight="1">
      <c r="E91" s="195">
        <v>77</v>
      </c>
      <c r="F91" s="406" t="s">
        <v>1063</v>
      </c>
      <c r="G91" s="403"/>
      <c r="H91" s="47">
        <v>2500</v>
      </c>
      <c r="I91" s="47"/>
      <c r="J91" s="47"/>
      <c r="K91" s="405">
        <f t="shared" si="14"/>
        <v>2500</v>
      </c>
      <c r="L91" s="51">
        <f>+IFERROR(IF(COUNT(K91),ROUND(K91/'Shareholding Pattern'!$L$57*100,2),""),0)</f>
        <v>0.01</v>
      </c>
      <c r="M91" s="207">
        <f t="shared" si="15"/>
        <v>2500</v>
      </c>
      <c r="N91" s="207"/>
      <c r="O91" s="285">
        <f t="shared" si="16"/>
        <v>2500</v>
      </c>
      <c r="P91" s="51">
        <f>+IFERROR(IF(COUNT(O91),ROUND(O91/('Shareholding Pattern'!$P$58)*100,2),""),0)</f>
        <v>0.01</v>
      </c>
      <c r="Q91" s="47"/>
      <c r="R91" s="47"/>
      <c r="S91" s="405" t="str">
        <f t="shared" si="17"/>
        <v/>
      </c>
      <c r="T91" s="17">
        <f>+IFERROR(IF(COUNT(K91,S91),ROUND(SUM(S91,K91)/SUM('Shareholding Pattern'!$L$57,'Shareholding Pattern'!$T$57)*100,2),""),0)</f>
        <v>0.01</v>
      </c>
      <c r="U91" s="47"/>
      <c r="V91" s="17" t="str">
        <f t="shared" si="18"/>
        <v/>
      </c>
      <c r="W91" s="47"/>
      <c r="X91" s="17" t="str">
        <f t="shared" si="19"/>
        <v/>
      </c>
      <c r="Y91" s="47">
        <v>0</v>
      </c>
      <c r="Z91" s="284">
        <v>365</v>
      </c>
      <c r="AA91" s="334" t="s">
        <v>520</v>
      </c>
      <c r="AB91" s="11"/>
      <c r="AC91" s="11">
        <f t="shared" si="20"/>
        <v>1</v>
      </c>
    </row>
    <row r="92" spans="5:29" ht="24.75" customHeight="1">
      <c r="E92" s="195">
        <v>78</v>
      </c>
      <c r="F92" s="406" t="s">
        <v>1064</v>
      </c>
      <c r="G92" s="403"/>
      <c r="H92" s="47">
        <v>2500</v>
      </c>
      <c r="I92" s="47"/>
      <c r="J92" s="47"/>
      <c r="K92" s="405">
        <f t="shared" si="14"/>
        <v>2500</v>
      </c>
      <c r="L92" s="51">
        <f>+IFERROR(IF(COUNT(K92),ROUND(K92/'Shareholding Pattern'!$L$57*100,2),""),0)</f>
        <v>0.01</v>
      </c>
      <c r="M92" s="207">
        <f t="shared" si="15"/>
        <v>2500</v>
      </c>
      <c r="N92" s="207"/>
      <c r="O92" s="285">
        <f t="shared" si="16"/>
        <v>2500</v>
      </c>
      <c r="P92" s="51">
        <f>+IFERROR(IF(COUNT(O92),ROUND(O92/('Shareholding Pattern'!$P$58)*100,2),""),0)</f>
        <v>0.01</v>
      </c>
      <c r="Q92" s="47"/>
      <c r="R92" s="47"/>
      <c r="S92" s="405" t="str">
        <f t="shared" si="17"/>
        <v/>
      </c>
      <c r="T92" s="17">
        <f>+IFERROR(IF(COUNT(K92,S92),ROUND(SUM(S92,K92)/SUM('Shareholding Pattern'!$L$57,'Shareholding Pattern'!$T$57)*100,2),""),0)</f>
        <v>0.01</v>
      </c>
      <c r="U92" s="47"/>
      <c r="V92" s="17" t="str">
        <f t="shared" si="18"/>
        <v/>
      </c>
      <c r="W92" s="47"/>
      <c r="X92" s="17" t="str">
        <f t="shared" si="19"/>
        <v/>
      </c>
      <c r="Y92" s="47">
        <v>0</v>
      </c>
      <c r="Z92" s="284">
        <v>366</v>
      </c>
      <c r="AA92" s="334" t="s">
        <v>520</v>
      </c>
      <c r="AB92" s="11"/>
      <c r="AC92" s="11">
        <f t="shared" si="20"/>
        <v>1</v>
      </c>
    </row>
    <row r="93" spans="5:29" ht="24.75" customHeight="1">
      <c r="E93" s="195">
        <v>79</v>
      </c>
      <c r="F93" s="406" t="s">
        <v>1065</v>
      </c>
      <c r="G93" s="403"/>
      <c r="H93" s="47">
        <v>2500</v>
      </c>
      <c r="I93" s="47"/>
      <c r="J93" s="47"/>
      <c r="K93" s="405">
        <f t="shared" si="14"/>
        <v>2500</v>
      </c>
      <c r="L93" s="51">
        <f>+IFERROR(IF(COUNT(K93),ROUND(K93/'Shareholding Pattern'!$L$57*100,2),""),0)</f>
        <v>0.01</v>
      </c>
      <c r="M93" s="207">
        <f t="shared" si="15"/>
        <v>2500</v>
      </c>
      <c r="N93" s="207"/>
      <c r="O93" s="285">
        <f t="shared" si="16"/>
        <v>2500</v>
      </c>
      <c r="P93" s="51">
        <f>+IFERROR(IF(COUNT(O93),ROUND(O93/('Shareholding Pattern'!$P$58)*100,2),""),0)</f>
        <v>0.01</v>
      </c>
      <c r="Q93" s="47"/>
      <c r="R93" s="47"/>
      <c r="S93" s="405" t="str">
        <f t="shared" si="17"/>
        <v/>
      </c>
      <c r="T93" s="17">
        <f>+IFERROR(IF(COUNT(K93,S93),ROUND(SUM(S93,K93)/SUM('Shareholding Pattern'!$L$57,'Shareholding Pattern'!$T$57)*100,2),""),0)</f>
        <v>0.01</v>
      </c>
      <c r="U93" s="47"/>
      <c r="V93" s="17" t="str">
        <f t="shared" si="18"/>
        <v/>
      </c>
      <c r="W93" s="47"/>
      <c r="X93" s="17" t="str">
        <f t="shared" si="19"/>
        <v/>
      </c>
      <c r="Y93" s="47">
        <v>0</v>
      </c>
      <c r="Z93" s="284">
        <v>367</v>
      </c>
      <c r="AA93" s="334" t="s">
        <v>520</v>
      </c>
      <c r="AB93" s="11"/>
      <c r="AC93" s="11">
        <f t="shared" si="20"/>
        <v>1</v>
      </c>
    </row>
    <row r="94" spans="5:29" ht="24.75" customHeight="1">
      <c r="E94" s="195">
        <v>80</v>
      </c>
      <c r="F94" s="406" t="s">
        <v>1066</v>
      </c>
      <c r="G94" s="403"/>
      <c r="H94" s="47">
        <v>2500</v>
      </c>
      <c r="I94" s="47"/>
      <c r="J94" s="47"/>
      <c r="K94" s="405">
        <f t="shared" si="14"/>
        <v>2500</v>
      </c>
      <c r="L94" s="51">
        <f>+IFERROR(IF(COUNT(K94),ROUND(K94/'Shareholding Pattern'!$L$57*100,2),""),0)</f>
        <v>0.01</v>
      </c>
      <c r="M94" s="207">
        <f t="shared" si="15"/>
        <v>2500</v>
      </c>
      <c r="N94" s="207"/>
      <c r="O94" s="285">
        <f t="shared" si="16"/>
        <v>2500</v>
      </c>
      <c r="P94" s="51">
        <f>+IFERROR(IF(COUNT(O94),ROUND(O94/('Shareholding Pattern'!$P$58)*100,2),""),0)</f>
        <v>0.01</v>
      </c>
      <c r="Q94" s="47"/>
      <c r="R94" s="47"/>
      <c r="S94" s="405" t="str">
        <f t="shared" si="17"/>
        <v/>
      </c>
      <c r="T94" s="17">
        <f>+IFERROR(IF(COUNT(K94,S94),ROUND(SUM(S94,K94)/SUM('Shareholding Pattern'!$L$57,'Shareholding Pattern'!$T$57)*100,2),""),0)</f>
        <v>0.01</v>
      </c>
      <c r="U94" s="47"/>
      <c r="V94" s="17" t="str">
        <f t="shared" si="18"/>
        <v/>
      </c>
      <c r="W94" s="47"/>
      <c r="X94" s="17" t="str">
        <f t="shared" si="19"/>
        <v/>
      </c>
      <c r="Y94" s="47">
        <v>0</v>
      </c>
      <c r="Z94" s="284">
        <v>368</v>
      </c>
      <c r="AA94" s="334" t="s">
        <v>520</v>
      </c>
      <c r="AB94" s="11"/>
      <c r="AC94" s="11">
        <f t="shared" si="20"/>
        <v>1</v>
      </c>
    </row>
    <row r="95" spans="5:29" ht="24.75" customHeight="1">
      <c r="E95" s="195">
        <v>81</v>
      </c>
      <c r="F95" s="406" t="s">
        <v>1067</v>
      </c>
      <c r="G95" s="403"/>
      <c r="H95" s="47">
        <v>2500</v>
      </c>
      <c r="I95" s="47"/>
      <c r="J95" s="47"/>
      <c r="K95" s="405">
        <f t="shared" si="14"/>
        <v>2500</v>
      </c>
      <c r="L95" s="51">
        <f>+IFERROR(IF(COUNT(K95),ROUND(K95/'Shareholding Pattern'!$L$57*100,2),""),0)</f>
        <v>0.01</v>
      </c>
      <c r="M95" s="207">
        <f t="shared" si="15"/>
        <v>2500</v>
      </c>
      <c r="N95" s="207"/>
      <c r="O95" s="285">
        <f t="shared" si="16"/>
        <v>2500</v>
      </c>
      <c r="P95" s="51">
        <f>+IFERROR(IF(COUNT(O95),ROUND(O95/('Shareholding Pattern'!$P$58)*100,2),""),0)</f>
        <v>0.01</v>
      </c>
      <c r="Q95" s="47"/>
      <c r="R95" s="47"/>
      <c r="S95" s="405" t="str">
        <f t="shared" si="17"/>
        <v/>
      </c>
      <c r="T95" s="17">
        <f>+IFERROR(IF(COUNT(K95,S95),ROUND(SUM(S95,K95)/SUM('Shareholding Pattern'!$L$57,'Shareholding Pattern'!$T$57)*100,2),""),0)</f>
        <v>0.01</v>
      </c>
      <c r="U95" s="47"/>
      <c r="V95" s="17" t="str">
        <f t="shared" si="18"/>
        <v/>
      </c>
      <c r="W95" s="47"/>
      <c r="X95" s="17" t="str">
        <f t="shared" si="19"/>
        <v/>
      </c>
      <c r="Y95" s="47">
        <v>0</v>
      </c>
      <c r="Z95" s="284">
        <v>369</v>
      </c>
      <c r="AA95" s="334" t="s">
        <v>520</v>
      </c>
      <c r="AB95" s="11"/>
      <c r="AC95" s="11">
        <f t="shared" si="20"/>
        <v>1</v>
      </c>
    </row>
    <row r="96" spans="5:29" ht="24.75" customHeight="1">
      <c r="E96" s="195">
        <v>82</v>
      </c>
      <c r="F96" s="406" t="s">
        <v>1068</v>
      </c>
      <c r="G96" s="403"/>
      <c r="H96" s="47">
        <v>2500</v>
      </c>
      <c r="I96" s="47"/>
      <c r="J96" s="47"/>
      <c r="K96" s="405">
        <f t="shared" si="14"/>
        <v>2500</v>
      </c>
      <c r="L96" s="51">
        <f>+IFERROR(IF(COUNT(K96),ROUND(K96/'Shareholding Pattern'!$L$57*100,2),""),0)</f>
        <v>0.01</v>
      </c>
      <c r="M96" s="207">
        <f t="shared" si="15"/>
        <v>2500</v>
      </c>
      <c r="N96" s="207"/>
      <c r="O96" s="285">
        <f t="shared" si="16"/>
        <v>2500</v>
      </c>
      <c r="P96" s="51">
        <f>+IFERROR(IF(COUNT(O96),ROUND(O96/('Shareholding Pattern'!$P$58)*100,2),""),0)</f>
        <v>0.01</v>
      </c>
      <c r="Q96" s="47"/>
      <c r="R96" s="47"/>
      <c r="S96" s="405" t="str">
        <f t="shared" si="17"/>
        <v/>
      </c>
      <c r="T96" s="17">
        <f>+IFERROR(IF(COUNT(K96,S96),ROUND(SUM(S96,K96)/SUM('Shareholding Pattern'!$L$57,'Shareholding Pattern'!$T$57)*100,2),""),0)</f>
        <v>0.01</v>
      </c>
      <c r="U96" s="47"/>
      <c r="V96" s="17" t="str">
        <f t="shared" si="18"/>
        <v/>
      </c>
      <c r="W96" s="47"/>
      <c r="X96" s="17" t="str">
        <f t="shared" si="19"/>
        <v/>
      </c>
      <c r="Y96" s="47">
        <v>0</v>
      </c>
      <c r="Z96" s="284">
        <v>370</v>
      </c>
      <c r="AA96" s="334" t="s">
        <v>520</v>
      </c>
      <c r="AB96" s="11"/>
      <c r="AC96" s="11">
        <f t="shared" si="20"/>
        <v>1</v>
      </c>
    </row>
    <row r="97" spans="5:29" ht="24.75" customHeight="1">
      <c r="E97" s="195">
        <v>83</v>
      </c>
      <c r="F97" s="406" t="s">
        <v>1069</v>
      </c>
      <c r="G97" s="403"/>
      <c r="H97" s="47">
        <v>2500</v>
      </c>
      <c r="I97" s="47"/>
      <c r="J97" s="47"/>
      <c r="K97" s="405">
        <f t="shared" si="14"/>
        <v>2500</v>
      </c>
      <c r="L97" s="51">
        <f>+IFERROR(IF(COUNT(K97),ROUND(K97/'Shareholding Pattern'!$L$57*100,2),""),0)</f>
        <v>0.01</v>
      </c>
      <c r="M97" s="207">
        <f t="shared" si="15"/>
        <v>2500</v>
      </c>
      <c r="N97" s="207"/>
      <c r="O97" s="285">
        <f t="shared" si="16"/>
        <v>2500</v>
      </c>
      <c r="P97" s="51">
        <f>+IFERROR(IF(COUNT(O97),ROUND(O97/('Shareholding Pattern'!$P$58)*100,2),""),0)</f>
        <v>0.01</v>
      </c>
      <c r="Q97" s="47"/>
      <c r="R97" s="47"/>
      <c r="S97" s="405" t="str">
        <f t="shared" si="17"/>
        <v/>
      </c>
      <c r="T97" s="17">
        <f>+IFERROR(IF(COUNT(K97,S97),ROUND(SUM(S97,K97)/SUM('Shareholding Pattern'!$L$57,'Shareholding Pattern'!$T$57)*100,2),""),0)</f>
        <v>0.01</v>
      </c>
      <c r="U97" s="47"/>
      <c r="V97" s="17" t="str">
        <f t="shared" si="18"/>
        <v/>
      </c>
      <c r="W97" s="47"/>
      <c r="X97" s="17" t="str">
        <f t="shared" si="19"/>
        <v/>
      </c>
      <c r="Y97" s="47">
        <v>0</v>
      </c>
      <c r="Z97" s="284">
        <v>371</v>
      </c>
      <c r="AA97" s="334" t="s">
        <v>520</v>
      </c>
      <c r="AB97" s="11"/>
      <c r="AC97" s="11">
        <f t="shared" si="20"/>
        <v>1</v>
      </c>
    </row>
    <row r="98" spans="5:29" ht="24.75" customHeight="1">
      <c r="E98" s="195">
        <v>84</v>
      </c>
      <c r="F98" s="406" t="s">
        <v>1070</v>
      </c>
      <c r="G98" s="403"/>
      <c r="H98" s="47">
        <v>2500</v>
      </c>
      <c r="I98" s="47"/>
      <c r="J98" s="47"/>
      <c r="K98" s="405">
        <f t="shared" si="14"/>
        <v>2500</v>
      </c>
      <c r="L98" s="51">
        <f>+IFERROR(IF(COUNT(K98),ROUND(K98/'Shareholding Pattern'!$L$57*100,2),""),0)</f>
        <v>0.01</v>
      </c>
      <c r="M98" s="207">
        <f t="shared" si="15"/>
        <v>2500</v>
      </c>
      <c r="N98" s="207"/>
      <c r="O98" s="285">
        <f t="shared" si="16"/>
        <v>2500</v>
      </c>
      <c r="P98" s="51">
        <f>+IFERROR(IF(COUNT(O98),ROUND(O98/('Shareholding Pattern'!$P$58)*100,2),""),0)</f>
        <v>0.01</v>
      </c>
      <c r="Q98" s="47"/>
      <c r="R98" s="47"/>
      <c r="S98" s="405" t="str">
        <f t="shared" si="17"/>
        <v/>
      </c>
      <c r="T98" s="17">
        <f>+IFERROR(IF(COUNT(K98,S98),ROUND(SUM(S98,K98)/SUM('Shareholding Pattern'!$L$57,'Shareholding Pattern'!$T$57)*100,2),""),0)</f>
        <v>0.01</v>
      </c>
      <c r="U98" s="47"/>
      <c r="V98" s="17" t="str">
        <f t="shared" si="18"/>
        <v/>
      </c>
      <c r="W98" s="47"/>
      <c r="X98" s="17" t="str">
        <f t="shared" si="19"/>
        <v/>
      </c>
      <c r="Y98" s="47">
        <v>0</v>
      </c>
      <c r="Z98" s="284">
        <v>372</v>
      </c>
      <c r="AA98" s="334" t="s">
        <v>520</v>
      </c>
      <c r="AB98" s="11"/>
      <c r="AC98" s="11">
        <f t="shared" si="20"/>
        <v>1</v>
      </c>
    </row>
    <row r="99" spans="5:29" ht="24.75" customHeight="1">
      <c r="E99" s="195">
        <v>85</v>
      </c>
      <c r="F99" s="406" t="s">
        <v>1071</v>
      </c>
      <c r="G99" s="403"/>
      <c r="H99" s="47">
        <v>2500</v>
      </c>
      <c r="I99" s="47"/>
      <c r="J99" s="47"/>
      <c r="K99" s="405">
        <f t="shared" si="14"/>
        <v>2500</v>
      </c>
      <c r="L99" s="51">
        <f>+IFERROR(IF(COUNT(K99),ROUND(K99/'Shareholding Pattern'!$L$57*100,2),""),0)</f>
        <v>0.01</v>
      </c>
      <c r="M99" s="207">
        <f t="shared" si="15"/>
        <v>2500</v>
      </c>
      <c r="N99" s="207"/>
      <c r="O99" s="285">
        <f t="shared" si="16"/>
        <v>2500</v>
      </c>
      <c r="P99" s="51">
        <f>+IFERROR(IF(COUNT(O99),ROUND(O99/('Shareholding Pattern'!$P$58)*100,2),""),0)</f>
        <v>0.01</v>
      </c>
      <c r="Q99" s="47"/>
      <c r="R99" s="47"/>
      <c r="S99" s="405" t="str">
        <f t="shared" si="17"/>
        <v/>
      </c>
      <c r="T99" s="17">
        <f>+IFERROR(IF(COUNT(K99,S99),ROUND(SUM(S99,K99)/SUM('Shareholding Pattern'!$L$57,'Shareholding Pattern'!$T$57)*100,2),""),0)</f>
        <v>0.01</v>
      </c>
      <c r="U99" s="47"/>
      <c r="V99" s="17" t="str">
        <f t="shared" si="18"/>
        <v/>
      </c>
      <c r="W99" s="47"/>
      <c r="X99" s="17" t="str">
        <f t="shared" si="19"/>
        <v/>
      </c>
      <c r="Y99" s="47">
        <v>0</v>
      </c>
      <c r="Z99" s="284">
        <v>373</v>
      </c>
      <c r="AA99" s="334" t="s">
        <v>520</v>
      </c>
      <c r="AB99" s="11"/>
      <c r="AC99" s="11">
        <f t="shared" si="20"/>
        <v>1</v>
      </c>
    </row>
    <row r="100" spans="5:29" ht="24.75" customHeight="1">
      <c r="E100" s="195">
        <v>86</v>
      </c>
      <c r="F100" s="406" t="s">
        <v>1072</v>
      </c>
      <c r="G100" s="403"/>
      <c r="H100" s="47">
        <v>2500</v>
      </c>
      <c r="I100" s="47"/>
      <c r="J100" s="47"/>
      <c r="K100" s="405">
        <f t="shared" si="14"/>
        <v>2500</v>
      </c>
      <c r="L100" s="51">
        <f>+IFERROR(IF(COUNT(K100),ROUND(K100/'Shareholding Pattern'!$L$57*100,2),""),0)</f>
        <v>0.01</v>
      </c>
      <c r="M100" s="207">
        <f t="shared" si="15"/>
        <v>2500</v>
      </c>
      <c r="N100" s="207"/>
      <c r="O100" s="285">
        <f t="shared" si="16"/>
        <v>2500</v>
      </c>
      <c r="P100" s="51">
        <f>+IFERROR(IF(COUNT(O100),ROUND(O100/('Shareholding Pattern'!$P$58)*100,2),""),0)</f>
        <v>0.01</v>
      </c>
      <c r="Q100" s="47"/>
      <c r="R100" s="47"/>
      <c r="S100" s="405" t="str">
        <f t="shared" si="17"/>
        <v/>
      </c>
      <c r="T100" s="17">
        <f>+IFERROR(IF(COUNT(K100,S100),ROUND(SUM(S100,K100)/SUM('Shareholding Pattern'!$L$57,'Shareholding Pattern'!$T$57)*100,2),""),0)</f>
        <v>0.01</v>
      </c>
      <c r="U100" s="47"/>
      <c r="V100" s="17" t="str">
        <f t="shared" si="18"/>
        <v/>
      </c>
      <c r="W100" s="47"/>
      <c r="X100" s="17" t="str">
        <f t="shared" si="19"/>
        <v/>
      </c>
      <c r="Y100" s="47">
        <v>0</v>
      </c>
      <c r="Z100" s="284">
        <v>374</v>
      </c>
      <c r="AA100" s="334" t="s">
        <v>520</v>
      </c>
      <c r="AB100" s="11"/>
      <c r="AC100" s="11">
        <f t="shared" si="20"/>
        <v>1</v>
      </c>
    </row>
    <row r="101" spans="5:29" ht="24.75" customHeight="1">
      <c r="E101" s="195">
        <v>87</v>
      </c>
      <c r="F101" s="406" t="s">
        <v>1073</v>
      </c>
      <c r="G101" s="403"/>
      <c r="H101" s="47">
        <v>2500</v>
      </c>
      <c r="I101" s="47"/>
      <c r="J101" s="47"/>
      <c r="K101" s="405">
        <f t="shared" si="14"/>
        <v>2500</v>
      </c>
      <c r="L101" s="51">
        <f>+IFERROR(IF(COUNT(K101),ROUND(K101/'Shareholding Pattern'!$L$57*100,2),""),0)</f>
        <v>0.01</v>
      </c>
      <c r="M101" s="207">
        <f t="shared" si="15"/>
        <v>2500</v>
      </c>
      <c r="N101" s="207"/>
      <c r="O101" s="285">
        <f t="shared" si="16"/>
        <v>2500</v>
      </c>
      <c r="P101" s="51">
        <f>+IFERROR(IF(COUNT(O101),ROUND(O101/('Shareholding Pattern'!$P$58)*100,2),""),0)</f>
        <v>0.01</v>
      </c>
      <c r="Q101" s="47"/>
      <c r="R101" s="47"/>
      <c r="S101" s="405" t="str">
        <f t="shared" si="17"/>
        <v/>
      </c>
      <c r="T101" s="17">
        <f>+IFERROR(IF(COUNT(K101,S101),ROUND(SUM(S101,K101)/SUM('Shareholding Pattern'!$L$57,'Shareholding Pattern'!$T$57)*100,2),""),0)</f>
        <v>0.01</v>
      </c>
      <c r="U101" s="47"/>
      <c r="V101" s="17" t="str">
        <f t="shared" si="18"/>
        <v/>
      </c>
      <c r="W101" s="47"/>
      <c r="X101" s="17" t="str">
        <f t="shared" si="19"/>
        <v/>
      </c>
      <c r="Y101" s="47">
        <v>0</v>
      </c>
      <c r="Z101" s="284">
        <v>375</v>
      </c>
      <c r="AA101" s="334" t="s">
        <v>520</v>
      </c>
      <c r="AB101" s="11"/>
      <c r="AC101" s="11">
        <f t="shared" si="20"/>
        <v>1</v>
      </c>
    </row>
    <row r="102" spans="5:29" ht="24.75" customHeight="1">
      <c r="E102" s="195">
        <v>88</v>
      </c>
      <c r="F102" s="406" t="s">
        <v>1074</v>
      </c>
      <c r="G102" s="403"/>
      <c r="H102" s="47">
        <v>2500</v>
      </c>
      <c r="I102" s="47"/>
      <c r="J102" s="47"/>
      <c r="K102" s="405">
        <f t="shared" si="14"/>
        <v>2500</v>
      </c>
      <c r="L102" s="51">
        <f>+IFERROR(IF(COUNT(K102),ROUND(K102/'Shareholding Pattern'!$L$57*100,2),""),0)</f>
        <v>0.01</v>
      </c>
      <c r="M102" s="207">
        <f t="shared" si="15"/>
        <v>2500</v>
      </c>
      <c r="N102" s="207"/>
      <c r="O102" s="285">
        <f t="shared" si="16"/>
        <v>2500</v>
      </c>
      <c r="P102" s="51">
        <f>+IFERROR(IF(COUNT(O102),ROUND(O102/('Shareholding Pattern'!$P$58)*100,2),""),0)</f>
        <v>0.01</v>
      </c>
      <c r="Q102" s="47"/>
      <c r="R102" s="47"/>
      <c r="S102" s="405" t="str">
        <f t="shared" si="17"/>
        <v/>
      </c>
      <c r="T102" s="17">
        <f>+IFERROR(IF(COUNT(K102,S102),ROUND(SUM(S102,K102)/SUM('Shareholding Pattern'!$L$57,'Shareholding Pattern'!$T$57)*100,2),""),0)</f>
        <v>0.01</v>
      </c>
      <c r="U102" s="47"/>
      <c r="V102" s="17" t="str">
        <f t="shared" si="18"/>
        <v/>
      </c>
      <c r="W102" s="47"/>
      <c r="X102" s="17" t="str">
        <f t="shared" si="19"/>
        <v/>
      </c>
      <c r="Y102" s="47">
        <v>0</v>
      </c>
      <c r="Z102" s="284">
        <v>376</v>
      </c>
      <c r="AA102" s="334" t="s">
        <v>520</v>
      </c>
      <c r="AB102" s="11"/>
      <c r="AC102" s="11">
        <f t="shared" si="20"/>
        <v>1</v>
      </c>
    </row>
    <row r="103" spans="5:29" ht="24.75" customHeight="1">
      <c r="E103" s="195">
        <v>89</v>
      </c>
      <c r="F103" s="406" t="s">
        <v>1075</v>
      </c>
      <c r="G103" s="403"/>
      <c r="H103" s="47">
        <v>2500</v>
      </c>
      <c r="I103" s="47"/>
      <c r="J103" s="47"/>
      <c r="K103" s="405">
        <f t="shared" si="14"/>
        <v>2500</v>
      </c>
      <c r="L103" s="51">
        <f>+IFERROR(IF(COUNT(K103),ROUND(K103/'Shareholding Pattern'!$L$57*100,2),""),0)</f>
        <v>0.01</v>
      </c>
      <c r="M103" s="207">
        <f t="shared" si="15"/>
        <v>2500</v>
      </c>
      <c r="N103" s="207"/>
      <c r="O103" s="285">
        <f t="shared" si="16"/>
        <v>2500</v>
      </c>
      <c r="P103" s="51">
        <f>+IFERROR(IF(COUNT(O103),ROUND(O103/('Shareholding Pattern'!$P$58)*100,2),""),0)</f>
        <v>0.01</v>
      </c>
      <c r="Q103" s="47"/>
      <c r="R103" s="47"/>
      <c r="S103" s="405" t="str">
        <f t="shared" si="17"/>
        <v/>
      </c>
      <c r="T103" s="17">
        <f>+IFERROR(IF(COUNT(K103,S103),ROUND(SUM(S103,K103)/SUM('Shareholding Pattern'!$L$57,'Shareholding Pattern'!$T$57)*100,2),""),0)</f>
        <v>0.01</v>
      </c>
      <c r="U103" s="47"/>
      <c r="V103" s="17" t="str">
        <f t="shared" si="18"/>
        <v/>
      </c>
      <c r="W103" s="47"/>
      <c r="X103" s="17" t="str">
        <f t="shared" si="19"/>
        <v/>
      </c>
      <c r="Y103" s="47">
        <v>0</v>
      </c>
      <c r="Z103" s="284">
        <v>377</v>
      </c>
      <c r="AA103" s="334" t="s">
        <v>520</v>
      </c>
      <c r="AB103" s="11"/>
      <c r="AC103" s="11">
        <f t="shared" si="20"/>
        <v>1</v>
      </c>
    </row>
    <row r="104" spans="5:29" ht="24.75" customHeight="1">
      <c r="E104" s="195">
        <v>90</v>
      </c>
      <c r="F104" s="406" t="s">
        <v>1076</v>
      </c>
      <c r="G104" s="403"/>
      <c r="H104" s="47">
        <v>3000</v>
      </c>
      <c r="I104" s="47"/>
      <c r="J104" s="47"/>
      <c r="K104" s="405">
        <f t="shared" si="14"/>
        <v>3000</v>
      </c>
      <c r="L104" s="51">
        <f>+IFERROR(IF(COUNT(K104),ROUND(K104/'Shareholding Pattern'!$L$57*100,2),""),0)</f>
        <v>0.01</v>
      </c>
      <c r="M104" s="207">
        <f t="shared" si="15"/>
        <v>3000</v>
      </c>
      <c r="N104" s="207"/>
      <c r="O104" s="285">
        <f t="shared" si="16"/>
        <v>3000</v>
      </c>
      <c r="P104" s="51">
        <f>+IFERROR(IF(COUNT(O104),ROUND(O104/('Shareholding Pattern'!$P$58)*100,2),""),0)</f>
        <v>0.01</v>
      </c>
      <c r="Q104" s="47"/>
      <c r="R104" s="47"/>
      <c r="S104" s="405" t="str">
        <f t="shared" si="17"/>
        <v/>
      </c>
      <c r="T104" s="17">
        <f>+IFERROR(IF(COUNT(K104,S104),ROUND(SUM(S104,K104)/SUM('Shareholding Pattern'!$L$57,'Shareholding Pattern'!$T$57)*100,2),""),0)</f>
        <v>0.01</v>
      </c>
      <c r="U104" s="47"/>
      <c r="V104" s="17" t="str">
        <f t="shared" si="18"/>
        <v/>
      </c>
      <c r="W104" s="47"/>
      <c r="X104" s="17" t="str">
        <f t="shared" si="19"/>
        <v/>
      </c>
      <c r="Y104" s="47">
        <v>0</v>
      </c>
      <c r="Z104" s="284">
        <v>378</v>
      </c>
      <c r="AA104" s="334" t="s">
        <v>520</v>
      </c>
      <c r="AB104" s="11"/>
      <c r="AC104" s="11">
        <f t="shared" si="20"/>
        <v>1</v>
      </c>
    </row>
    <row r="105" spans="5:29" ht="24.75" customHeight="1">
      <c r="E105" s="195">
        <v>91</v>
      </c>
      <c r="F105" s="406" t="s">
        <v>1077</v>
      </c>
      <c r="G105" s="403"/>
      <c r="H105" s="47">
        <v>2500</v>
      </c>
      <c r="I105" s="47"/>
      <c r="J105" s="47"/>
      <c r="K105" s="405">
        <f t="shared" si="14"/>
        <v>2500</v>
      </c>
      <c r="L105" s="51">
        <f>+IFERROR(IF(COUNT(K105),ROUND(K105/'Shareholding Pattern'!$L$57*100,2),""),0)</f>
        <v>0.01</v>
      </c>
      <c r="M105" s="207">
        <f t="shared" si="15"/>
        <v>2500</v>
      </c>
      <c r="N105" s="207"/>
      <c r="O105" s="285">
        <f t="shared" si="16"/>
        <v>2500</v>
      </c>
      <c r="P105" s="51">
        <f>+IFERROR(IF(COUNT(O105),ROUND(O105/('Shareholding Pattern'!$P$58)*100,2),""),0)</f>
        <v>0.01</v>
      </c>
      <c r="Q105" s="47"/>
      <c r="R105" s="47"/>
      <c r="S105" s="405" t="str">
        <f t="shared" si="17"/>
        <v/>
      </c>
      <c r="T105" s="17">
        <f>+IFERROR(IF(COUNT(K105,S105),ROUND(SUM(S105,K105)/SUM('Shareholding Pattern'!$L$57,'Shareholding Pattern'!$T$57)*100,2),""),0)</f>
        <v>0.01</v>
      </c>
      <c r="U105" s="47"/>
      <c r="V105" s="17" t="str">
        <f t="shared" si="18"/>
        <v/>
      </c>
      <c r="W105" s="47"/>
      <c r="X105" s="17" t="str">
        <f t="shared" si="19"/>
        <v/>
      </c>
      <c r="Y105" s="47">
        <v>0</v>
      </c>
      <c r="Z105" s="284">
        <v>379</v>
      </c>
      <c r="AA105" s="334" t="s">
        <v>520</v>
      </c>
      <c r="AB105" s="11"/>
      <c r="AC105" s="11">
        <f t="shared" si="20"/>
        <v>1</v>
      </c>
    </row>
    <row r="106" spans="5:29" ht="24.75" customHeight="1">
      <c r="E106" s="195">
        <v>92</v>
      </c>
      <c r="F106" s="406" t="s">
        <v>1078</v>
      </c>
      <c r="G106" s="403"/>
      <c r="H106" s="47">
        <v>2500</v>
      </c>
      <c r="I106" s="47"/>
      <c r="J106" s="47"/>
      <c r="K106" s="405">
        <f t="shared" si="14"/>
        <v>2500</v>
      </c>
      <c r="L106" s="51">
        <f>+IFERROR(IF(COUNT(K106),ROUND(K106/'Shareholding Pattern'!$L$57*100,2),""),0)</f>
        <v>0.01</v>
      </c>
      <c r="M106" s="207">
        <f t="shared" si="15"/>
        <v>2500</v>
      </c>
      <c r="N106" s="207"/>
      <c r="O106" s="285">
        <f t="shared" si="16"/>
        <v>2500</v>
      </c>
      <c r="P106" s="51">
        <f>+IFERROR(IF(COUNT(O106),ROUND(O106/('Shareholding Pattern'!$P$58)*100,2),""),0)</f>
        <v>0.01</v>
      </c>
      <c r="Q106" s="47"/>
      <c r="R106" s="47"/>
      <c r="S106" s="405" t="str">
        <f t="shared" si="17"/>
        <v/>
      </c>
      <c r="T106" s="17">
        <f>+IFERROR(IF(COUNT(K106,S106),ROUND(SUM(S106,K106)/SUM('Shareholding Pattern'!$L$57,'Shareholding Pattern'!$T$57)*100,2),""),0)</f>
        <v>0.01</v>
      </c>
      <c r="U106" s="47"/>
      <c r="V106" s="17" t="str">
        <f t="shared" si="18"/>
        <v/>
      </c>
      <c r="W106" s="47"/>
      <c r="X106" s="17" t="str">
        <f t="shared" si="19"/>
        <v/>
      </c>
      <c r="Y106" s="47">
        <v>0</v>
      </c>
      <c r="Z106" s="284">
        <v>380</v>
      </c>
      <c r="AA106" s="334" t="s">
        <v>520</v>
      </c>
      <c r="AB106" s="11"/>
      <c r="AC106" s="11">
        <f t="shared" si="20"/>
        <v>1</v>
      </c>
    </row>
    <row r="107" spans="5:29" ht="24.75" customHeight="1">
      <c r="E107" s="195">
        <v>93</v>
      </c>
      <c r="F107" s="406" t="s">
        <v>1079</v>
      </c>
      <c r="G107" s="403"/>
      <c r="H107" s="47">
        <v>2500</v>
      </c>
      <c r="I107" s="47"/>
      <c r="J107" s="47"/>
      <c r="K107" s="405">
        <f t="shared" si="14"/>
        <v>2500</v>
      </c>
      <c r="L107" s="51">
        <f>+IFERROR(IF(COUNT(K107),ROUND(K107/'Shareholding Pattern'!$L$57*100,2),""),0)</f>
        <v>0.01</v>
      </c>
      <c r="M107" s="207">
        <f t="shared" si="15"/>
        <v>2500</v>
      </c>
      <c r="N107" s="207"/>
      <c r="O107" s="285">
        <f t="shared" si="16"/>
        <v>2500</v>
      </c>
      <c r="P107" s="51">
        <f>+IFERROR(IF(COUNT(O107),ROUND(O107/('Shareholding Pattern'!$P$58)*100,2),""),0)</f>
        <v>0.01</v>
      </c>
      <c r="Q107" s="47"/>
      <c r="R107" s="47"/>
      <c r="S107" s="405" t="str">
        <f t="shared" si="17"/>
        <v/>
      </c>
      <c r="T107" s="17">
        <f>+IFERROR(IF(COUNT(K107,S107),ROUND(SUM(S107,K107)/SUM('Shareholding Pattern'!$L$57,'Shareholding Pattern'!$T$57)*100,2),""),0)</f>
        <v>0.01</v>
      </c>
      <c r="U107" s="47"/>
      <c r="V107" s="17" t="str">
        <f t="shared" si="18"/>
        <v/>
      </c>
      <c r="W107" s="47"/>
      <c r="X107" s="17" t="str">
        <f t="shared" si="19"/>
        <v/>
      </c>
      <c r="Y107" s="47">
        <v>0</v>
      </c>
      <c r="Z107" s="284">
        <v>381</v>
      </c>
      <c r="AA107" s="334" t="s">
        <v>520</v>
      </c>
      <c r="AB107" s="11"/>
      <c r="AC107" s="11">
        <f t="shared" si="20"/>
        <v>1</v>
      </c>
    </row>
    <row r="108" spans="5:29" ht="24.75" customHeight="1">
      <c r="E108" s="195">
        <v>94</v>
      </c>
      <c r="F108" s="406" t="s">
        <v>1080</v>
      </c>
      <c r="G108" s="403"/>
      <c r="H108" s="47">
        <v>2500</v>
      </c>
      <c r="I108" s="47"/>
      <c r="J108" s="47"/>
      <c r="K108" s="405">
        <f t="shared" si="14"/>
        <v>2500</v>
      </c>
      <c r="L108" s="51">
        <f>+IFERROR(IF(COUNT(K108),ROUND(K108/'Shareholding Pattern'!$L$57*100,2),""),0)</f>
        <v>0.01</v>
      </c>
      <c r="M108" s="207">
        <f t="shared" si="15"/>
        <v>2500</v>
      </c>
      <c r="N108" s="207"/>
      <c r="O108" s="285">
        <f t="shared" si="16"/>
        <v>2500</v>
      </c>
      <c r="P108" s="51">
        <f>+IFERROR(IF(COUNT(O108),ROUND(O108/('Shareholding Pattern'!$P$58)*100,2),""),0)</f>
        <v>0.01</v>
      </c>
      <c r="Q108" s="47"/>
      <c r="R108" s="47"/>
      <c r="S108" s="405" t="str">
        <f t="shared" si="17"/>
        <v/>
      </c>
      <c r="T108" s="17">
        <f>+IFERROR(IF(COUNT(K108,S108),ROUND(SUM(S108,K108)/SUM('Shareholding Pattern'!$L$57,'Shareholding Pattern'!$T$57)*100,2),""),0)</f>
        <v>0.01</v>
      </c>
      <c r="U108" s="47"/>
      <c r="V108" s="17" t="str">
        <f t="shared" si="18"/>
        <v/>
      </c>
      <c r="W108" s="47"/>
      <c r="X108" s="17" t="str">
        <f t="shared" si="19"/>
        <v/>
      </c>
      <c r="Y108" s="47">
        <v>0</v>
      </c>
      <c r="Z108" s="284">
        <v>382</v>
      </c>
      <c r="AA108" s="334" t="s">
        <v>520</v>
      </c>
      <c r="AB108" s="11"/>
      <c r="AC108" s="11">
        <f t="shared" si="20"/>
        <v>1</v>
      </c>
    </row>
    <row r="109" spans="5:29" ht="24.75" customHeight="1">
      <c r="E109" s="195">
        <v>95</v>
      </c>
      <c r="F109" s="406" t="s">
        <v>1081</v>
      </c>
      <c r="G109" s="403"/>
      <c r="H109" s="47">
        <v>2500</v>
      </c>
      <c r="I109" s="47"/>
      <c r="J109" s="47"/>
      <c r="K109" s="405">
        <f t="shared" si="14"/>
        <v>2500</v>
      </c>
      <c r="L109" s="51">
        <f>+IFERROR(IF(COUNT(K109),ROUND(K109/'Shareholding Pattern'!$L$57*100,2),""),0)</f>
        <v>0.01</v>
      </c>
      <c r="M109" s="207">
        <f t="shared" si="15"/>
        <v>2500</v>
      </c>
      <c r="N109" s="207"/>
      <c r="O109" s="285">
        <f t="shared" si="16"/>
        <v>2500</v>
      </c>
      <c r="P109" s="51">
        <f>+IFERROR(IF(COUNT(O109),ROUND(O109/('Shareholding Pattern'!$P$58)*100,2),""),0)</f>
        <v>0.01</v>
      </c>
      <c r="Q109" s="47"/>
      <c r="R109" s="47"/>
      <c r="S109" s="405" t="str">
        <f t="shared" si="17"/>
        <v/>
      </c>
      <c r="T109" s="17">
        <f>+IFERROR(IF(COUNT(K109,S109),ROUND(SUM(S109,K109)/SUM('Shareholding Pattern'!$L$57,'Shareholding Pattern'!$T$57)*100,2),""),0)</f>
        <v>0.01</v>
      </c>
      <c r="U109" s="47"/>
      <c r="V109" s="17" t="str">
        <f t="shared" si="18"/>
        <v/>
      </c>
      <c r="W109" s="47"/>
      <c r="X109" s="17" t="str">
        <f t="shared" si="19"/>
        <v/>
      </c>
      <c r="Y109" s="47">
        <v>0</v>
      </c>
      <c r="Z109" s="284">
        <v>383</v>
      </c>
      <c r="AA109" s="334" t="s">
        <v>520</v>
      </c>
      <c r="AB109" s="11"/>
      <c r="AC109" s="11">
        <f t="shared" si="20"/>
        <v>1</v>
      </c>
    </row>
    <row r="110" spans="5:29" ht="24.75" customHeight="1">
      <c r="E110" s="195">
        <v>96</v>
      </c>
      <c r="F110" s="406" t="s">
        <v>1082</v>
      </c>
      <c r="G110" s="403"/>
      <c r="H110" s="47">
        <v>4000</v>
      </c>
      <c r="I110" s="47"/>
      <c r="J110" s="47"/>
      <c r="K110" s="405">
        <f t="shared" si="14"/>
        <v>4000</v>
      </c>
      <c r="L110" s="51">
        <f>+IFERROR(IF(COUNT(K110),ROUND(K110/'Shareholding Pattern'!$L$57*100,2),""),0)</f>
        <v>0.02</v>
      </c>
      <c r="M110" s="207">
        <f t="shared" si="15"/>
        <v>4000</v>
      </c>
      <c r="N110" s="207"/>
      <c r="O110" s="285">
        <f t="shared" si="16"/>
        <v>4000</v>
      </c>
      <c r="P110" s="51">
        <f>+IFERROR(IF(COUNT(O110),ROUND(O110/('Shareholding Pattern'!$P$58)*100,2),""),0)</f>
        <v>0.02</v>
      </c>
      <c r="Q110" s="47"/>
      <c r="R110" s="47"/>
      <c r="S110" s="405" t="str">
        <f t="shared" si="17"/>
        <v/>
      </c>
      <c r="T110" s="17">
        <f>+IFERROR(IF(COUNT(K110,S110),ROUND(SUM(S110,K110)/SUM('Shareholding Pattern'!$L$57,'Shareholding Pattern'!$T$57)*100,2),""),0)</f>
        <v>0.02</v>
      </c>
      <c r="U110" s="47"/>
      <c r="V110" s="17" t="str">
        <f t="shared" si="18"/>
        <v/>
      </c>
      <c r="W110" s="47"/>
      <c r="X110" s="17" t="str">
        <f t="shared" si="19"/>
        <v/>
      </c>
      <c r="Y110" s="47">
        <v>0</v>
      </c>
      <c r="Z110" s="284">
        <v>384</v>
      </c>
      <c r="AA110" s="334" t="s">
        <v>520</v>
      </c>
      <c r="AB110" s="11"/>
      <c r="AC110" s="11">
        <f t="shared" si="20"/>
        <v>1</v>
      </c>
    </row>
    <row r="111" spans="5:29" ht="24.75" customHeight="1">
      <c r="E111" s="195">
        <v>97</v>
      </c>
      <c r="F111" s="406" t="s">
        <v>1083</v>
      </c>
      <c r="G111" s="403"/>
      <c r="H111" s="47">
        <v>2500</v>
      </c>
      <c r="I111" s="47"/>
      <c r="J111" s="47"/>
      <c r="K111" s="405">
        <f t="shared" ref="K111:K132" si="21">+IFERROR(IF(COUNT(H111:J111),ROUND(SUM(H111:J111),0),""),"")</f>
        <v>2500</v>
      </c>
      <c r="L111" s="51">
        <f>+IFERROR(IF(COUNT(K111),ROUND(K111/'Shareholding Pattern'!$L$57*100,2),""),0)</f>
        <v>0.01</v>
      </c>
      <c r="M111" s="207">
        <f t="shared" ref="M111:M132" si="22">IF(H111="","",H111)</f>
        <v>2500</v>
      </c>
      <c r="N111" s="207"/>
      <c r="O111" s="285">
        <f t="shared" ref="O111:O132" si="23">+IFERROR(IF(COUNT(M111:N111),ROUND(SUM(M111,N111),2),""),"")</f>
        <v>2500</v>
      </c>
      <c r="P111" s="51">
        <f>+IFERROR(IF(COUNT(O111),ROUND(O111/('Shareholding Pattern'!$P$58)*100,2),""),0)</f>
        <v>0.01</v>
      </c>
      <c r="Q111" s="47"/>
      <c r="R111" s="47"/>
      <c r="S111" s="405" t="str">
        <f t="shared" ref="S111:S132" si="24">+IFERROR(IF(COUNT(Q111:R111),ROUND(SUM(Q111:R111),0),""),"")</f>
        <v/>
      </c>
      <c r="T111" s="17">
        <f>+IFERROR(IF(COUNT(K111,S111),ROUND(SUM(S111,K111)/SUM('Shareholding Pattern'!$L$57,'Shareholding Pattern'!$T$57)*100,2),""),0)</f>
        <v>0.01</v>
      </c>
      <c r="U111" s="47"/>
      <c r="V111" s="17" t="str">
        <f t="shared" ref="V111:V132" si="25">+IFERROR(IF(COUNT(U111),ROUND(SUM(U111)/SUM(K111)*100,2),""),0)</f>
        <v/>
      </c>
      <c r="W111" s="47"/>
      <c r="X111" s="17" t="str">
        <f t="shared" ref="X111:X132" si="26">+IFERROR(IF(COUNT(W111),ROUND(SUM(W111)/SUM(K111)*100,2),""),0)</f>
        <v/>
      </c>
      <c r="Y111" s="47">
        <v>0</v>
      </c>
      <c r="Z111" s="284">
        <v>385</v>
      </c>
      <c r="AA111" s="334" t="s">
        <v>520</v>
      </c>
      <c r="AB111" s="11"/>
      <c r="AC111" s="11">
        <f t="shared" ref="AC111:AC132" si="27">IF(SUM(H111:Y111)&gt;0,1,0)</f>
        <v>1</v>
      </c>
    </row>
    <row r="112" spans="5:29" ht="24.75" customHeight="1">
      <c r="E112" s="195">
        <v>98</v>
      </c>
      <c r="F112" s="406" t="s">
        <v>1084</v>
      </c>
      <c r="G112" s="403"/>
      <c r="H112" s="47">
        <v>2500</v>
      </c>
      <c r="I112" s="47"/>
      <c r="J112" s="47"/>
      <c r="K112" s="405">
        <f t="shared" si="21"/>
        <v>2500</v>
      </c>
      <c r="L112" s="51">
        <f>+IFERROR(IF(COUNT(K112),ROUND(K112/'Shareholding Pattern'!$L$57*100,2),""),0)</f>
        <v>0.01</v>
      </c>
      <c r="M112" s="207">
        <f t="shared" si="22"/>
        <v>2500</v>
      </c>
      <c r="N112" s="207"/>
      <c r="O112" s="285">
        <f t="shared" si="23"/>
        <v>2500</v>
      </c>
      <c r="P112" s="51">
        <f>+IFERROR(IF(COUNT(O112),ROUND(O112/('Shareholding Pattern'!$P$58)*100,2),""),0)</f>
        <v>0.01</v>
      </c>
      <c r="Q112" s="47"/>
      <c r="R112" s="47"/>
      <c r="S112" s="405" t="str">
        <f t="shared" si="24"/>
        <v/>
      </c>
      <c r="T112" s="17">
        <f>+IFERROR(IF(COUNT(K112,S112),ROUND(SUM(S112,K112)/SUM('Shareholding Pattern'!$L$57,'Shareholding Pattern'!$T$57)*100,2),""),0)</f>
        <v>0.01</v>
      </c>
      <c r="U112" s="47"/>
      <c r="V112" s="17" t="str">
        <f t="shared" si="25"/>
        <v/>
      </c>
      <c r="W112" s="47"/>
      <c r="X112" s="17" t="str">
        <f t="shared" si="26"/>
        <v/>
      </c>
      <c r="Y112" s="47">
        <v>0</v>
      </c>
      <c r="Z112" s="284">
        <v>386</v>
      </c>
      <c r="AA112" s="334" t="s">
        <v>520</v>
      </c>
      <c r="AB112" s="11"/>
      <c r="AC112" s="11">
        <f t="shared" si="27"/>
        <v>1</v>
      </c>
    </row>
    <row r="113" spans="5:29" ht="24.75" customHeight="1">
      <c r="E113" s="195">
        <v>99</v>
      </c>
      <c r="F113" s="406" t="s">
        <v>1085</v>
      </c>
      <c r="G113" s="403"/>
      <c r="H113" s="47">
        <v>2500</v>
      </c>
      <c r="I113" s="47"/>
      <c r="J113" s="47"/>
      <c r="K113" s="405">
        <f t="shared" si="21"/>
        <v>2500</v>
      </c>
      <c r="L113" s="51">
        <f>+IFERROR(IF(COUNT(K113),ROUND(K113/'Shareholding Pattern'!$L$57*100,2),""),0)</f>
        <v>0.01</v>
      </c>
      <c r="M113" s="207">
        <f t="shared" si="22"/>
        <v>2500</v>
      </c>
      <c r="N113" s="207"/>
      <c r="O113" s="285">
        <f t="shared" si="23"/>
        <v>2500</v>
      </c>
      <c r="P113" s="51">
        <f>+IFERROR(IF(COUNT(O113),ROUND(O113/('Shareholding Pattern'!$P$58)*100,2),""),0)</f>
        <v>0.01</v>
      </c>
      <c r="Q113" s="47"/>
      <c r="R113" s="47"/>
      <c r="S113" s="405" t="str">
        <f t="shared" si="24"/>
        <v/>
      </c>
      <c r="T113" s="17">
        <f>+IFERROR(IF(COUNT(K113,S113),ROUND(SUM(S113,K113)/SUM('Shareholding Pattern'!$L$57,'Shareholding Pattern'!$T$57)*100,2),""),0)</f>
        <v>0.01</v>
      </c>
      <c r="U113" s="47"/>
      <c r="V113" s="17" t="str">
        <f t="shared" si="25"/>
        <v/>
      </c>
      <c r="W113" s="47"/>
      <c r="X113" s="17" t="str">
        <f t="shared" si="26"/>
        <v/>
      </c>
      <c r="Y113" s="47">
        <v>0</v>
      </c>
      <c r="Z113" s="284">
        <v>387</v>
      </c>
      <c r="AA113" s="334" t="s">
        <v>520</v>
      </c>
      <c r="AB113" s="11"/>
      <c r="AC113" s="11">
        <f t="shared" si="27"/>
        <v>1</v>
      </c>
    </row>
    <row r="114" spans="5:29" ht="24.75" customHeight="1">
      <c r="E114" s="195">
        <v>100</v>
      </c>
      <c r="F114" s="406" t="s">
        <v>1086</v>
      </c>
      <c r="G114" s="403"/>
      <c r="H114" s="47">
        <v>2500</v>
      </c>
      <c r="I114" s="47"/>
      <c r="J114" s="47"/>
      <c r="K114" s="405">
        <f t="shared" si="21"/>
        <v>2500</v>
      </c>
      <c r="L114" s="51">
        <f>+IFERROR(IF(COUNT(K114),ROUND(K114/'Shareholding Pattern'!$L$57*100,2),""),0)</f>
        <v>0.01</v>
      </c>
      <c r="M114" s="207">
        <f t="shared" si="22"/>
        <v>2500</v>
      </c>
      <c r="N114" s="207"/>
      <c r="O114" s="285">
        <f t="shared" si="23"/>
        <v>2500</v>
      </c>
      <c r="P114" s="51">
        <f>+IFERROR(IF(COUNT(O114),ROUND(O114/('Shareholding Pattern'!$P$58)*100,2),""),0)</f>
        <v>0.01</v>
      </c>
      <c r="Q114" s="47"/>
      <c r="R114" s="47"/>
      <c r="S114" s="405" t="str">
        <f t="shared" si="24"/>
        <v/>
      </c>
      <c r="T114" s="17">
        <f>+IFERROR(IF(COUNT(K114,S114),ROUND(SUM(S114,K114)/SUM('Shareholding Pattern'!$L$57,'Shareholding Pattern'!$T$57)*100,2),""),0)</f>
        <v>0.01</v>
      </c>
      <c r="U114" s="47"/>
      <c r="V114" s="17" t="str">
        <f t="shared" si="25"/>
        <v/>
      </c>
      <c r="W114" s="47"/>
      <c r="X114" s="17" t="str">
        <f t="shared" si="26"/>
        <v/>
      </c>
      <c r="Y114" s="47">
        <v>0</v>
      </c>
      <c r="Z114" s="284">
        <v>388</v>
      </c>
      <c r="AA114" s="334" t="s">
        <v>520</v>
      </c>
      <c r="AB114" s="11"/>
      <c r="AC114" s="11">
        <f t="shared" si="27"/>
        <v>1</v>
      </c>
    </row>
    <row r="115" spans="5:29" ht="24.75" customHeight="1">
      <c r="E115" s="195">
        <v>101</v>
      </c>
      <c r="F115" s="406" t="s">
        <v>1087</v>
      </c>
      <c r="G115" s="403"/>
      <c r="H115" s="47">
        <v>2500</v>
      </c>
      <c r="I115" s="47"/>
      <c r="J115" s="47"/>
      <c r="K115" s="405">
        <f t="shared" si="21"/>
        <v>2500</v>
      </c>
      <c r="L115" s="51">
        <f>+IFERROR(IF(COUNT(K115),ROUND(K115/'Shareholding Pattern'!$L$57*100,2),""),0)</f>
        <v>0.01</v>
      </c>
      <c r="M115" s="207">
        <f t="shared" si="22"/>
        <v>2500</v>
      </c>
      <c r="N115" s="207"/>
      <c r="O115" s="285">
        <f t="shared" si="23"/>
        <v>2500</v>
      </c>
      <c r="P115" s="51">
        <f>+IFERROR(IF(COUNT(O115),ROUND(O115/('Shareholding Pattern'!$P$58)*100,2),""),0)</f>
        <v>0.01</v>
      </c>
      <c r="Q115" s="47"/>
      <c r="R115" s="47"/>
      <c r="S115" s="405" t="str">
        <f t="shared" si="24"/>
        <v/>
      </c>
      <c r="T115" s="17">
        <f>+IFERROR(IF(COUNT(K115,S115),ROUND(SUM(S115,K115)/SUM('Shareholding Pattern'!$L$57,'Shareholding Pattern'!$T$57)*100,2),""),0)</f>
        <v>0.01</v>
      </c>
      <c r="U115" s="47"/>
      <c r="V115" s="17" t="str">
        <f t="shared" si="25"/>
        <v/>
      </c>
      <c r="W115" s="47"/>
      <c r="X115" s="17" t="str">
        <f t="shared" si="26"/>
        <v/>
      </c>
      <c r="Y115" s="47">
        <v>0</v>
      </c>
      <c r="Z115" s="284">
        <v>389</v>
      </c>
      <c r="AA115" s="334" t="s">
        <v>520</v>
      </c>
      <c r="AB115" s="11"/>
      <c r="AC115" s="11">
        <f t="shared" si="27"/>
        <v>1</v>
      </c>
    </row>
    <row r="116" spans="5:29" ht="24.75" customHeight="1">
      <c r="E116" s="195">
        <v>102</v>
      </c>
      <c r="F116" s="406" t="s">
        <v>1088</v>
      </c>
      <c r="G116" s="403"/>
      <c r="H116" s="47">
        <v>2500</v>
      </c>
      <c r="I116" s="47"/>
      <c r="J116" s="47"/>
      <c r="K116" s="405">
        <f t="shared" si="21"/>
        <v>2500</v>
      </c>
      <c r="L116" s="51">
        <f>+IFERROR(IF(COUNT(K116),ROUND(K116/'Shareholding Pattern'!$L$57*100,2),""),0)</f>
        <v>0.01</v>
      </c>
      <c r="M116" s="207">
        <f t="shared" si="22"/>
        <v>2500</v>
      </c>
      <c r="N116" s="207"/>
      <c r="O116" s="285">
        <f t="shared" si="23"/>
        <v>2500</v>
      </c>
      <c r="P116" s="51">
        <f>+IFERROR(IF(COUNT(O116),ROUND(O116/('Shareholding Pattern'!$P$58)*100,2),""),0)</f>
        <v>0.01</v>
      </c>
      <c r="Q116" s="47"/>
      <c r="R116" s="47"/>
      <c r="S116" s="405" t="str">
        <f t="shared" si="24"/>
        <v/>
      </c>
      <c r="T116" s="17">
        <f>+IFERROR(IF(COUNT(K116,S116),ROUND(SUM(S116,K116)/SUM('Shareholding Pattern'!$L$57,'Shareholding Pattern'!$T$57)*100,2),""),0)</f>
        <v>0.01</v>
      </c>
      <c r="U116" s="47"/>
      <c r="V116" s="17" t="str">
        <f t="shared" si="25"/>
        <v/>
      </c>
      <c r="W116" s="47"/>
      <c r="X116" s="17" t="str">
        <f t="shared" si="26"/>
        <v/>
      </c>
      <c r="Y116" s="47">
        <v>0</v>
      </c>
      <c r="Z116" s="284">
        <v>390</v>
      </c>
      <c r="AA116" s="334" t="s">
        <v>520</v>
      </c>
      <c r="AB116" s="11"/>
      <c r="AC116" s="11">
        <f t="shared" si="27"/>
        <v>1</v>
      </c>
    </row>
    <row r="117" spans="5:29" ht="24.75" customHeight="1">
      <c r="E117" s="195">
        <v>103</v>
      </c>
      <c r="F117" s="406" t="s">
        <v>1089</v>
      </c>
      <c r="G117" s="403"/>
      <c r="H117" s="47">
        <v>2500</v>
      </c>
      <c r="I117" s="47"/>
      <c r="J117" s="47"/>
      <c r="K117" s="405">
        <f t="shared" si="21"/>
        <v>2500</v>
      </c>
      <c r="L117" s="51">
        <f>+IFERROR(IF(COUNT(K117),ROUND(K117/'Shareholding Pattern'!$L$57*100,2),""),0)</f>
        <v>0.01</v>
      </c>
      <c r="M117" s="207">
        <f t="shared" si="22"/>
        <v>2500</v>
      </c>
      <c r="N117" s="207"/>
      <c r="O117" s="285">
        <f t="shared" si="23"/>
        <v>2500</v>
      </c>
      <c r="P117" s="51">
        <f>+IFERROR(IF(COUNT(O117),ROUND(O117/('Shareholding Pattern'!$P$58)*100,2),""),0)</f>
        <v>0.01</v>
      </c>
      <c r="Q117" s="47"/>
      <c r="R117" s="47"/>
      <c r="S117" s="405" t="str">
        <f t="shared" si="24"/>
        <v/>
      </c>
      <c r="T117" s="17">
        <f>+IFERROR(IF(COUNT(K117,S117),ROUND(SUM(S117,K117)/SUM('Shareholding Pattern'!$L$57,'Shareholding Pattern'!$T$57)*100,2),""),0)</f>
        <v>0.01</v>
      </c>
      <c r="U117" s="47"/>
      <c r="V117" s="17" t="str">
        <f t="shared" si="25"/>
        <v/>
      </c>
      <c r="W117" s="47"/>
      <c r="X117" s="17" t="str">
        <f t="shared" si="26"/>
        <v/>
      </c>
      <c r="Y117" s="47">
        <v>0</v>
      </c>
      <c r="Z117" s="284">
        <v>391</v>
      </c>
      <c r="AA117" s="334" t="s">
        <v>520</v>
      </c>
      <c r="AB117" s="11"/>
      <c r="AC117" s="11">
        <f t="shared" si="27"/>
        <v>1</v>
      </c>
    </row>
    <row r="118" spans="5:29" ht="24.75" customHeight="1">
      <c r="E118" s="195">
        <v>104</v>
      </c>
      <c r="F118" s="406" t="s">
        <v>1090</v>
      </c>
      <c r="G118" s="403"/>
      <c r="H118" s="47">
        <v>2500</v>
      </c>
      <c r="I118" s="47"/>
      <c r="J118" s="47"/>
      <c r="K118" s="405">
        <f t="shared" si="21"/>
        <v>2500</v>
      </c>
      <c r="L118" s="51">
        <f>+IFERROR(IF(COUNT(K118),ROUND(K118/'Shareholding Pattern'!$L$57*100,2),""),0)</f>
        <v>0.01</v>
      </c>
      <c r="M118" s="207">
        <f t="shared" si="22"/>
        <v>2500</v>
      </c>
      <c r="N118" s="207"/>
      <c r="O118" s="285">
        <f t="shared" si="23"/>
        <v>2500</v>
      </c>
      <c r="P118" s="51">
        <f>+IFERROR(IF(COUNT(O118),ROUND(O118/('Shareholding Pattern'!$P$58)*100,2),""),0)</f>
        <v>0.01</v>
      </c>
      <c r="Q118" s="47"/>
      <c r="R118" s="47"/>
      <c r="S118" s="405" t="str">
        <f t="shared" si="24"/>
        <v/>
      </c>
      <c r="T118" s="17">
        <f>+IFERROR(IF(COUNT(K118,S118),ROUND(SUM(S118,K118)/SUM('Shareholding Pattern'!$L$57,'Shareholding Pattern'!$T$57)*100,2),""),0)</f>
        <v>0.01</v>
      </c>
      <c r="U118" s="47"/>
      <c r="V118" s="17" t="str">
        <f t="shared" si="25"/>
        <v/>
      </c>
      <c r="W118" s="47"/>
      <c r="X118" s="17" t="str">
        <f t="shared" si="26"/>
        <v/>
      </c>
      <c r="Y118" s="47">
        <v>0</v>
      </c>
      <c r="Z118" s="284">
        <v>392</v>
      </c>
      <c r="AA118" s="334" t="s">
        <v>520</v>
      </c>
      <c r="AB118" s="11"/>
      <c r="AC118" s="11">
        <f t="shared" si="27"/>
        <v>1</v>
      </c>
    </row>
    <row r="119" spans="5:29" ht="24.75" customHeight="1">
      <c r="E119" s="195">
        <v>105</v>
      </c>
      <c r="F119" s="406" t="s">
        <v>1091</v>
      </c>
      <c r="G119" s="403"/>
      <c r="H119" s="47">
        <v>5000</v>
      </c>
      <c r="I119" s="47"/>
      <c r="J119" s="47"/>
      <c r="K119" s="405">
        <f t="shared" si="21"/>
        <v>5000</v>
      </c>
      <c r="L119" s="51">
        <f>+IFERROR(IF(COUNT(K119),ROUND(K119/'Shareholding Pattern'!$L$57*100,2),""),0)</f>
        <v>0.02</v>
      </c>
      <c r="M119" s="207">
        <f t="shared" si="22"/>
        <v>5000</v>
      </c>
      <c r="N119" s="207"/>
      <c r="O119" s="285">
        <f t="shared" si="23"/>
        <v>5000</v>
      </c>
      <c r="P119" s="51">
        <f>+IFERROR(IF(COUNT(O119),ROUND(O119/('Shareholding Pattern'!$P$58)*100,2),""),0)</f>
        <v>0.02</v>
      </c>
      <c r="Q119" s="47"/>
      <c r="R119" s="47"/>
      <c r="S119" s="405" t="str">
        <f t="shared" si="24"/>
        <v/>
      </c>
      <c r="T119" s="17">
        <f>+IFERROR(IF(COUNT(K119,S119),ROUND(SUM(S119,K119)/SUM('Shareholding Pattern'!$L$57,'Shareholding Pattern'!$T$57)*100,2),""),0)</f>
        <v>0.02</v>
      </c>
      <c r="U119" s="47"/>
      <c r="V119" s="17" t="str">
        <f t="shared" si="25"/>
        <v/>
      </c>
      <c r="W119" s="47"/>
      <c r="X119" s="17" t="str">
        <f t="shared" si="26"/>
        <v/>
      </c>
      <c r="Y119" s="47">
        <v>0</v>
      </c>
      <c r="Z119" s="284">
        <v>393</v>
      </c>
      <c r="AA119" s="334" t="s">
        <v>520</v>
      </c>
      <c r="AB119" s="11"/>
      <c r="AC119" s="11">
        <f t="shared" si="27"/>
        <v>1</v>
      </c>
    </row>
    <row r="120" spans="5:29" ht="24.75" customHeight="1">
      <c r="E120" s="195">
        <v>106</v>
      </c>
      <c r="F120" s="406" t="s">
        <v>1092</v>
      </c>
      <c r="G120" s="403"/>
      <c r="H120" s="47">
        <v>2500</v>
      </c>
      <c r="I120" s="47"/>
      <c r="J120" s="47"/>
      <c r="K120" s="405">
        <f t="shared" si="21"/>
        <v>2500</v>
      </c>
      <c r="L120" s="51">
        <f>+IFERROR(IF(COUNT(K120),ROUND(K120/'Shareholding Pattern'!$L$57*100,2),""),0)</f>
        <v>0.01</v>
      </c>
      <c r="M120" s="207">
        <f t="shared" si="22"/>
        <v>2500</v>
      </c>
      <c r="N120" s="207"/>
      <c r="O120" s="285">
        <f t="shared" si="23"/>
        <v>2500</v>
      </c>
      <c r="P120" s="51">
        <f>+IFERROR(IF(COUNT(O120),ROUND(O120/('Shareholding Pattern'!$P$58)*100,2),""),0)</f>
        <v>0.01</v>
      </c>
      <c r="Q120" s="47"/>
      <c r="R120" s="47"/>
      <c r="S120" s="405" t="str">
        <f t="shared" si="24"/>
        <v/>
      </c>
      <c r="T120" s="17">
        <f>+IFERROR(IF(COUNT(K120,S120),ROUND(SUM(S120,K120)/SUM('Shareholding Pattern'!$L$57,'Shareholding Pattern'!$T$57)*100,2),""),0)</f>
        <v>0.01</v>
      </c>
      <c r="U120" s="47"/>
      <c r="V120" s="17" t="str">
        <f t="shared" si="25"/>
        <v/>
      </c>
      <c r="W120" s="47"/>
      <c r="X120" s="17" t="str">
        <f t="shared" si="26"/>
        <v/>
      </c>
      <c r="Y120" s="47">
        <v>0</v>
      </c>
      <c r="Z120" s="284">
        <v>394</v>
      </c>
      <c r="AA120" s="334" t="s">
        <v>520</v>
      </c>
      <c r="AB120" s="11"/>
      <c r="AC120" s="11">
        <f t="shared" si="27"/>
        <v>1</v>
      </c>
    </row>
    <row r="121" spans="5:29" ht="24.75" customHeight="1">
      <c r="E121" s="195">
        <v>107</v>
      </c>
      <c r="F121" s="406" t="s">
        <v>1093</v>
      </c>
      <c r="G121" s="403"/>
      <c r="H121" s="47">
        <v>5000</v>
      </c>
      <c r="I121" s="47"/>
      <c r="J121" s="47"/>
      <c r="K121" s="405">
        <f t="shared" si="21"/>
        <v>5000</v>
      </c>
      <c r="L121" s="51">
        <f>+IFERROR(IF(COUNT(K121),ROUND(K121/'Shareholding Pattern'!$L$57*100,2),""),0)</f>
        <v>0.02</v>
      </c>
      <c r="M121" s="207">
        <f t="shared" si="22"/>
        <v>5000</v>
      </c>
      <c r="N121" s="207"/>
      <c r="O121" s="285">
        <f t="shared" si="23"/>
        <v>5000</v>
      </c>
      <c r="P121" s="51">
        <f>+IFERROR(IF(COUNT(O121),ROUND(O121/('Shareholding Pattern'!$P$58)*100,2),""),0)</f>
        <v>0.02</v>
      </c>
      <c r="Q121" s="47"/>
      <c r="R121" s="47"/>
      <c r="S121" s="405" t="str">
        <f t="shared" si="24"/>
        <v/>
      </c>
      <c r="T121" s="17">
        <f>+IFERROR(IF(COUNT(K121,S121),ROUND(SUM(S121,K121)/SUM('Shareholding Pattern'!$L$57,'Shareholding Pattern'!$T$57)*100,2),""),0)</f>
        <v>0.02</v>
      </c>
      <c r="U121" s="47"/>
      <c r="V121" s="17" t="str">
        <f t="shared" si="25"/>
        <v/>
      </c>
      <c r="W121" s="47"/>
      <c r="X121" s="17" t="str">
        <f t="shared" si="26"/>
        <v/>
      </c>
      <c r="Y121" s="47">
        <v>0</v>
      </c>
      <c r="Z121" s="284">
        <v>395</v>
      </c>
      <c r="AA121" s="334" t="s">
        <v>520</v>
      </c>
      <c r="AB121" s="11"/>
      <c r="AC121" s="11">
        <f t="shared" si="27"/>
        <v>1</v>
      </c>
    </row>
    <row r="122" spans="5:29" ht="24.75" customHeight="1">
      <c r="E122" s="195">
        <v>108</v>
      </c>
      <c r="F122" s="406" t="s">
        <v>1094</v>
      </c>
      <c r="G122" s="403"/>
      <c r="H122" s="47">
        <v>2500</v>
      </c>
      <c r="I122" s="47"/>
      <c r="J122" s="47"/>
      <c r="K122" s="405">
        <f t="shared" si="21"/>
        <v>2500</v>
      </c>
      <c r="L122" s="51">
        <f>+IFERROR(IF(COUNT(K122),ROUND(K122/'Shareholding Pattern'!$L$57*100,2),""),0)</f>
        <v>0.01</v>
      </c>
      <c r="M122" s="207">
        <f t="shared" si="22"/>
        <v>2500</v>
      </c>
      <c r="N122" s="207"/>
      <c r="O122" s="285">
        <f t="shared" si="23"/>
        <v>2500</v>
      </c>
      <c r="P122" s="51">
        <f>+IFERROR(IF(COUNT(O122),ROUND(O122/('Shareholding Pattern'!$P$58)*100,2),""),0)</f>
        <v>0.01</v>
      </c>
      <c r="Q122" s="47"/>
      <c r="R122" s="47"/>
      <c r="S122" s="405" t="str">
        <f t="shared" si="24"/>
        <v/>
      </c>
      <c r="T122" s="17">
        <f>+IFERROR(IF(COUNT(K122,S122),ROUND(SUM(S122,K122)/SUM('Shareholding Pattern'!$L$57,'Shareholding Pattern'!$T$57)*100,2),""),0)</f>
        <v>0.01</v>
      </c>
      <c r="U122" s="47"/>
      <c r="V122" s="17" t="str">
        <f t="shared" si="25"/>
        <v/>
      </c>
      <c r="W122" s="47"/>
      <c r="X122" s="17" t="str">
        <f t="shared" si="26"/>
        <v/>
      </c>
      <c r="Y122" s="47">
        <v>0</v>
      </c>
      <c r="Z122" s="284">
        <v>396</v>
      </c>
      <c r="AA122" s="334" t="s">
        <v>520</v>
      </c>
      <c r="AB122" s="11"/>
      <c r="AC122" s="11">
        <f t="shared" si="27"/>
        <v>1</v>
      </c>
    </row>
    <row r="123" spans="5:29" ht="24.75" customHeight="1">
      <c r="E123" s="195">
        <v>109</v>
      </c>
      <c r="F123" s="406" t="s">
        <v>1095</v>
      </c>
      <c r="G123" s="403"/>
      <c r="H123" s="47">
        <v>2500</v>
      </c>
      <c r="I123" s="47"/>
      <c r="J123" s="47"/>
      <c r="K123" s="405">
        <f t="shared" si="21"/>
        <v>2500</v>
      </c>
      <c r="L123" s="51">
        <f>+IFERROR(IF(COUNT(K123),ROUND(K123/'Shareholding Pattern'!$L$57*100,2),""),0)</f>
        <v>0.01</v>
      </c>
      <c r="M123" s="207">
        <f t="shared" si="22"/>
        <v>2500</v>
      </c>
      <c r="N123" s="207"/>
      <c r="O123" s="285">
        <f t="shared" si="23"/>
        <v>2500</v>
      </c>
      <c r="P123" s="51">
        <f>+IFERROR(IF(COUNT(O123),ROUND(O123/('Shareholding Pattern'!$P$58)*100,2),""),0)</f>
        <v>0.01</v>
      </c>
      <c r="Q123" s="47"/>
      <c r="R123" s="47"/>
      <c r="S123" s="405" t="str">
        <f t="shared" si="24"/>
        <v/>
      </c>
      <c r="T123" s="17">
        <f>+IFERROR(IF(COUNT(K123,S123),ROUND(SUM(S123,K123)/SUM('Shareholding Pattern'!$L$57,'Shareholding Pattern'!$T$57)*100,2),""),0)</f>
        <v>0.01</v>
      </c>
      <c r="U123" s="47"/>
      <c r="V123" s="17" t="str">
        <f t="shared" si="25"/>
        <v/>
      </c>
      <c r="W123" s="47"/>
      <c r="X123" s="17" t="str">
        <f t="shared" si="26"/>
        <v/>
      </c>
      <c r="Y123" s="47">
        <v>0</v>
      </c>
      <c r="Z123" s="284">
        <v>397</v>
      </c>
      <c r="AA123" s="334" t="s">
        <v>520</v>
      </c>
      <c r="AB123" s="11"/>
      <c r="AC123" s="11">
        <f t="shared" si="27"/>
        <v>1</v>
      </c>
    </row>
    <row r="124" spans="5:29" ht="24.75" customHeight="1">
      <c r="E124" s="195">
        <v>110</v>
      </c>
      <c r="F124" s="406" t="s">
        <v>1096</v>
      </c>
      <c r="G124" s="403"/>
      <c r="H124" s="47">
        <v>2500</v>
      </c>
      <c r="I124" s="47"/>
      <c r="J124" s="47"/>
      <c r="K124" s="405">
        <f t="shared" si="21"/>
        <v>2500</v>
      </c>
      <c r="L124" s="51">
        <f>+IFERROR(IF(COUNT(K124),ROUND(K124/'Shareholding Pattern'!$L$57*100,2),""),0)</f>
        <v>0.01</v>
      </c>
      <c r="M124" s="207">
        <f t="shared" si="22"/>
        <v>2500</v>
      </c>
      <c r="N124" s="207"/>
      <c r="O124" s="285">
        <f t="shared" si="23"/>
        <v>2500</v>
      </c>
      <c r="P124" s="51">
        <f>+IFERROR(IF(COUNT(O124),ROUND(O124/('Shareholding Pattern'!$P$58)*100,2),""),0)</f>
        <v>0.01</v>
      </c>
      <c r="Q124" s="47"/>
      <c r="R124" s="47"/>
      <c r="S124" s="405" t="str">
        <f t="shared" si="24"/>
        <v/>
      </c>
      <c r="T124" s="17">
        <f>+IFERROR(IF(COUNT(K124,S124),ROUND(SUM(S124,K124)/SUM('Shareholding Pattern'!$L$57,'Shareholding Pattern'!$T$57)*100,2),""),0)</f>
        <v>0.01</v>
      </c>
      <c r="U124" s="47"/>
      <c r="V124" s="17" t="str">
        <f t="shared" si="25"/>
        <v/>
      </c>
      <c r="W124" s="47"/>
      <c r="X124" s="17" t="str">
        <f t="shared" si="26"/>
        <v/>
      </c>
      <c r="Y124" s="47">
        <v>0</v>
      </c>
      <c r="Z124" s="284">
        <v>406</v>
      </c>
      <c r="AA124" s="334" t="s">
        <v>520</v>
      </c>
      <c r="AB124" s="11"/>
      <c r="AC124" s="11">
        <f t="shared" si="27"/>
        <v>1</v>
      </c>
    </row>
    <row r="125" spans="5:29" ht="24.75" customHeight="1">
      <c r="E125" s="195">
        <v>111</v>
      </c>
      <c r="F125" s="406" t="s">
        <v>1097</v>
      </c>
      <c r="G125" s="403"/>
      <c r="H125" s="47">
        <v>3000</v>
      </c>
      <c r="I125" s="47"/>
      <c r="J125" s="47"/>
      <c r="K125" s="405">
        <f t="shared" si="21"/>
        <v>3000</v>
      </c>
      <c r="L125" s="51">
        <f>+IFERROR(IF(COUNT(K125),ROUND(K125/'Shareholding Pattern'!$L$57*100,2),""),0)</f>
        <v>0.01</v>
      </c>
      <c r="M125" s="207">
        <f t="shared" si="22"/>
        <v>3000</v>
      </c>
      <c r="N125" s="207"/>
      <c r="O125" s="285">
        <f t="shared" si="23"/>
        <v>3000</v>
      </c>
      <c r="P125" s="51">
        <f>+IFERROR(IF(COUNT(O125),ROUND(O125/('Shareholding Pattern'!$P$58)*100,2),""),0)</f>
        <v>0.01</v>
      </c>
      <c r="Q125" s="47"/>
      <c r="R125" s="47"/>
      <c r="S125" s="405" t="str">
        <f t="shared" si="24"/>
        <v/>
      </c>
      <c r="T125" s="17">
        <f>+IFERROR(IF(COUNT(K125,S125),ROUND(SUM(S125,K125)/SUM('Shareholding Pattern'!$L$57,'Shareholding Pattern'!$T$57)*100,2),""),0)</f>
        <v>0.01</v>
      </c>
      <c r="U125" s="47"/>
      <c r="V125" s="17" t="str">
        <f t="shared" si="25"/>
        <v/>
      </c>
      <c r="W125" s="47"/>
      <c r="X125" s="17" t="str">
        <f t="shared" si="26"/>
        <v/>
      </c>
      <c r="Y125" s="47">
        <v>0</v>
      </c>
      <c r="Z125" s="284">
        <v>398</v>
      </c>
      <c r="AA125" s="334" t="s">
        <v>520</v>
      </c>
      <c r="AB125" s="11"/>
      <c r="AC125" s="11">
        <f t="shared" si="27"/>
        <v>1</v>
      </c>
    </row>
    <row r="126" spans="5:29" ht="24.75" customHeight="1">
      <c r="E126" s="195">
        <v>112</v>
      </c>
      <c r="F126" s="406" t="s">
        <v>1098</v>
      </c>
      <c r="G126" s="403"/>
      <c r="H126" s="47">
        <v>0</v>
      </c>
      <c r="I126" s="47"/>
      <c r="J126" s="47"/>
      <c r="K126" s="405">
        <f t="shared" si="21"/>
        <v>0</v>
      </c>
      <c r="L126" s="51">
        <f>+IFERROR(IF(COUNT(K126),ROUND(K126/'Shareholding Pattern'!$L$57*100,2),""),0)</f>
        <v>0</v>
      </c>
      <c r="M126" s="207">
        <f t="shared" si="22"/>
        <v>0</v>
      </c>
      <c r="N126" s="207"/>
      <c r="O126" s="285">
        <f t="shared" si="23"/>
        <v>0</v>
      </c>
      <c r="P126" s="51">
        <f>+IFERROR(IF(COUNT(O126),ROUND(O126/('Shareholding Pattern'!$P$58)*100,2),""),0)</f>
        <v>0</v>
      </c>
      <c r="Q126" s="47"/>
      <c r="R126" s="47"/>
      <c r="S126" s="405" t="str">
        <f t="shared" si="24"/>
        <v/>
      </c>
      <c r="T126" s="17">
        <f>+IFERROR(IF(COUNT(K126,S126),ROUND(SUM(S126,K126)/SUM('Shareholding Pattern'!$L$57,'Shareholding Pattern'!$T$57)*100,2),""),0)</f>
        <v>0</v>
      </c>
      <c r="U126" s="47"/>
      <c r="V126" s="17" t="str">
        <f t="shared" si="25"/>
        <v/>
      </c>
      <c r="W126" s="47"/>
      <c r="X126" s="17" t="str">
        <f t="shared" si="26"/>
        <v/>
      </c>
      <c r="Y126" s="47">
        <v>0</v>
      </c>
      <c r="Z126" s="284">
        <v>399</v>
      </c>
      <c r="AA126" s="334" t="s">
        <v>520</v>
      </c>
      <c r="AB126" s="11"/>
      <c r="AC126" s="11">
        <f t="shared" si="27"/>
        <v>0</v>
      </c>
    </row>
    <row r="127" spans="5:29" ht="24.75" customHeight="1">
      <c r="E127" s="195">
        <v>113</v>
      </c>
      <c r="F127" s="406" t="s">
        <v>1099</v>
      </c>
      <c r="G127" s="403"/>
      <c r="H127" s="47">
        <v>2500</v>
      </c>
      <c r="I127" s="47"/>
      <c r="J127" s="47"/>
      <c r="K127" s="405">
        <f t="shared" si="21"/>
        <v>2500</v>
      </c>
      <c r="L127" s="51">
        <f>+IFERROR(IF(COUNT(K127),ROUND(K127/'Shareholding Pattern'!$L$57*100,2),""),0)</f>
        <v>0.01</v>
      </c>
      <c r="M127" s="207">
        <f t="shared" si="22"/>
        <v>2500</v>
      </c>
      <c r="N127" s="207"/>
      <c r="O127" s="285">
        <f t="shared" si="23"/>
        <v>2500</v>
      </c>
      <c r="P127" s="51">
        <f>+IFERROR(IF(COUNT(O127),ROUND(O127/('Shareholding Pattern'!$P$58)*100,2),""),0)</f>
        <v>0.01</v>
      </c>
      <c r="Q127" s="47"/>
      <c r="R127" s="47"/>
      <c r="S127" s="405" t="str">
        <f t="shared" si="24"/>
        <v/>
      </c>
      <c r="T127" s="17">
        <f>+IFERROR(IF(COUNT(K127,S127),ROUND(SUM(S127,K127)/SUM('Shareholding Pattern'!$L$57,'Shareholding Pattern'!$T$57)*100,2),""),0)</f>
        <v>0.01</v>
      </c>
      <c r="U127" s="47"/>
      <c r="V127" s="17" t="str">
        <f t="shared" si="25"/>
        <v/>
      </c>
      <c r="W127" s="47"/>
      <c r="X127" s="17" t="str">
        <f t="shared" si="26"/>
        <v/>
      </c>
      <c r="Y127" s="47">
        <v>0</v>
      </c>
      <c r="Z127" s="284">
        <v>400</v>
      </c>
      <c r="AA127" s="334" t="s">
        <v>520</v>
      </c>
      <c r="AB127" s="11"/>
      <c r="AC127" s="11">
        <f t="shared" si="27"/>
        <v>1</v>
      </c>
    </row>
    <row r="128" spans="5:29" ht="24.75" customHeight="1">
      <c r="E128" s="195">
        <v>114</v>
      </c>
      <c r="F128" s="406" t="s">
        <v>1100</v>
      </c>
      <c r="G128" s="403"/>
      <c r="H128" s="47">
        <v>2500</v>
      </c>
      <c r="I128" s="47"/>
      <c r="J128" s="47"/>
      <c r="K128" s="405">
        <f t="shared" si="21"/>
        <v>2500</v>
      </c>
      <c r="L128" s="51">
        <f>+IFERROR(IF(COUNT(K128),ROUND(K128/'Shareholding Pattern'!$L$57*100,2),""),0)</f>
        <v>0.01</v>
      </c>
      <c r="M128" s="207">
        <f t="shared" si="22"/>
        <v>2500</v>
      </c>
      <c r="N128" s="207"/>
      <c r="O128" s="285">
        <f t="shared" si="23"/>
        <v>2500</v>
      </c>
      <c r="P128" s="51">
        <f>+IFERROR(IF(COUNT(O128),ROUND(O128/('Shareholding Pattern'!$P$58)*100,2),""),0)</f>
        <v>0.01</v>
      </c>
      <c r="Q128" s="47"/>
      <c r="R128" s="47"/>
      <c r="S128" s="405" t="str">
        <f t="shared" si="24"/>
        <v/>
      </c>
      <c r="T128" s="17">
        <f>+IFERROR(IF(COUNT(K128,S128),ROUND(SUM(S128,K128)/SUM('Shareholding Pattern'!$L$57,'Shareholding Pattern'!$T$57)*100,2),""),0)</f>
        <v>0.01</v>
      </c>
      <c r="U128" s="47"/>
      <c r="V128" s="17" t="str">
        <f t="shared" si="25"/>
        <v/>
      </c>
      <c r="W128" s="47"/>
      <c r="X128" s="17" t="str">
        <f t="shared" si="26"/>
        <v/>
      </c>
      <c r="Y128" s="47">
        <v>0</v>
      </c>
      <c r="Z128" s="284">
        <v>401</v>
      </c>
      <c r="AA128" s="334" t="s">
        <v>520</v>
      </c>
      <c r="AB128" s="11"/>
      <c r="AC128" s="11">
        <f t="shared" si="27"/>
        <v>1</v>
      </c>
    </row>
    <row r="129" spans="5:29" ht="24.75" customHeight="1">
      <c r="E129" s="195">
        <v>115</v>
      </c>
      <c r="F129" s="406" t="s">
        <v>1101</v>
      </c>
      <c r="G129" s="403"/>
      <c r="H129" s="47">
        <v>2500</v>
      </c>
      <c r="I129" s="47"/>
      <c r="J129" s="47"/>
      <c r="K129" s="405">
        <f t="shared" si="21"/>
        <v>2500</v>
      </c>
      <c r="L129" s="51">
        <f>+IFERROR(IF(COUNT(K129),ROUND(K129/'Shareholding Pattern'!$L$57*100,2),""),0)</f>
        <v>0.01</v>
      </c>
      <c r="M129" s="207">
        <f t="shared" si="22"/>
        <v>2500</v>
      </c>
      <c r="N129" s="207"/>
      <c r="O129" s="285">
        <f t="shared" si="23"/>
        <v>2500</v>
      </c>
      <c r="P129" s="51">
        <f>+IFERROR(IF(COUNT(O129),ROUND(O129/('Shareholding Pattern'!$P$58)*100,2),""),0)</f>
        <v>0.01</v>
      </c>
      <c r="Q129" s="47"/>
      <c r="R129" s="47"/>
      <c r="S129" s="405" t="str">
        <f t="shared" si="24"/>
        <v/>
      </c>
      <c r="T129" s="17">
        <f>+IFERROR(IF(COUNT(K129,S129),ROUND(SUM(S129,K129)/SUM('Shareholding Pattern'!$L$57,'Shareholding Pattern'!$T$57)*100,2),""),0)</f>
        <v>0.01</v>
      </c>
      <c r="U129" s="47"/>
      <c r="V129" s="17" t="str">
        <f t="shared" si="25"/>
        <v/>
      </c>
      <c r="W129" s="47"/>
      <c r="X129" s="17" t="str">
        <f t="shared" si="26"/>
        <v/>
      </c>
      <c r="Y129" s="47">
        <v>0</v>
      </c>
      <c r="Z129" s="284">
        <v>402</v>
      </c>
      <c r="AA129" s="334" t="s">
        <v>520</v>
      </c>
      <c r="AB129" s="11"/>
      <c r="AC129" s="11">
        <f t="shared" si="27"/>
        <v>1</v>
      </c>
    </row>
    <row r="130" spans="5:29" ht="24.75" customHeight="1">
      <c r="E130" s="195">
        <v>116</v>
      </c>
      <c r="F130" s="406" t="s">
        <v>1102</v>
      </c>
      <c r="G130" s="403"/>
      <c r="H130" s="47">
        <v>2500</v>
      </c>
      <c r="I130" s="47"/>
      <c r="J130" s="47"/>
      <c r="K130" s="405">
        <f t="shared" si="21"/>
        <v>2500</v>
      </c>
      <c r="L130" s="51">
        <f>+IFERROR(IF(COUNT(K130),ROUND(K130/'Shareholding Pattern'!$L$57*100,2),""),0)</f>
        <v>0.01</v>
      </c>
      <c r="M130" s="207">
        <f t="shared" si="22"/>
        <v>2500</v>
      </c>
      <c r="N130" s="207"/>
      <c r="O130" s="285">
        <f t="shared" si="23"/>
        <v>2500</v>
      </c>
      <c r="P130" s="51">
        <f>+IFERROR(IF(COUNT(O130),ROUND(O130/('Shareholding Pattern'!$P$58)*100,2),""),0)</f>
        <v>0.01</v>
      </c>
      <c r="Q130" s="47"/>
      <c r="R130" s="47"/>
      <c r="S130" s="405" t="str">
        <f t="shared" si="24"/>
        <v/>
      </c>
      <c r="T130" s="17">
        <f>+IFERROR(IF(COUNT(K130,S130),ROUND(SUM(S130,K130)/SUM('Shareholding Pattern'!$L$57,'Shareholding Pattern'!$T$57)*100,2),""),0)</f>
        <v>0.01</v>
      </c>
      <c r="U130" s="47"/>
      <c r="V130" s="17" t="str">
        <f t="shared" si="25"/>
        <v/>
      </c>
      <c r="W130" s="47"/>
      <c r="X130" s="17" t="str">
        <f t="shared" si="26"/>
        <v/>
      </c>
      <c r="Y130" s="47">
        <v>0</v>
      </c>
      <c r="Z130" s="284">
        <v>403</v>
      </c>
      <c r="AA130" s="334" t="s">
        <v>520</v>
      </c>
      <c r="AB130" s="11"/>
      <c r="AC130" s="11">
        <f t="shared" si="27"/>
        <v>1</v>
      </c>
    </row>
    <row r="131" spans="5:29" ht="24.75" customHeight="1">
      <c r="E131" s="195">
        <v>117</v>
      </c>
      <c r="F131" s="406" t="s">
        <v>1103</v>
      </c>
      <c r="G131" s="403"/>
      <c r="H131" s="47">
        <v>2500</v>
      </c>
      <c r="I131" s="47"/>
      <c r="J131" s="47"/>
      <c r="K131" s="405">
        <f t="shared" si="21"/>
        <v>2500</v>
      </c>
      <c r="L131" s="51">
        <f>+IFERROR(IF(COUNT(K131),ROUND(K131/'Shareholding Pattern'!$L$57*100,2),""),0)</f>
        <v>0.01</v>
      </c>
      <c r="M131" s="207">
        <f t="shared" si="22"/>
        <v>2500</v>
      </c>
      <c r="N131" s="207"/>
      <c r="O131" s="285">
        <f t="shared" si="23"/>
        <v>2500</v>
      </c>
      <c r="P131" s="51">
        <f>+IFERROR(IF(COUNT(O131),ROUND(O131/('Shareholding Pattern'!$P$58)*100,2),""),0)</f>
        <v>0.01</v>
      </c>
      <c r="Q131" s="47"/>
      <c r="R131" s="47"/>
      <c r="S131" s="405" t="str">
        <f t="shared" si="24"/>
        <v/>
      </c>
      <c r="T131" s="17">
        <f>+IFERROR(IF(COUNT(K131,S131),ROUND(SUM(S131,K131)/SUM('Shareholding Pattern'!$L$57,'Shareholding Pattern'!$T$57)*100,2),""),0)</f>
        <v>0.01</v>
      </c>
      <c r="U131" s="47"/>
      <c r="V131" s="17" t="str">
        <f t="shared" si="25"/>
        <v/>
      </c>
      <c r="W131" s="47"/>
      <c r="X131" s="17" t="str">
        <f t="shared" si="26"/>
        <v/>
      </c>
      <c r="Y131" s="47">
        <v>0</v>
      </c>
      <c r="Z131" s="284">
        <v>404</v>
      </c>
      <c r="AA131" s="334" t="s">
        <v>520</v>
      </c>
      <c r="AB131" s="11"/>
      <c r="AC131" s="11">
        <f t="shared" si="27"/>
        <v>1</v>
      </c>
    </row>
    <row r="132" spans="5:29" ht="24.75" customHeight="1">
      <c r="E132" s="195">
        <v>118</v>
      </c>
      <c r="F132" s="406" t="s">
        <v>1104</v>
      </c>
      <c r="G132" s="403"/>
      <c r="H132" s="47">
        <v>75000</v>
      </c>
      <c r="I132" s="47"/>
      <c r="J132" s="47"/>
      <c r="K132" s="405">
        <f t="shared" si="21"/>
        <v>75000</v>
      </c>
      <c r="L132" s="51">
        <f>+IFERROR(IF(COUNT(K132),ROUND(K132/'Shareholding Pattern'!$L$57*100,2),""),0)</f>
        <v>0.34</v>
      </c>
      <c r="M132" s="207">
        <f t="shared" si="22"/>
        <v>75000</v>
      </c>
      <c r="N132" s="207"/>
      <c r="O132" s="285">
        <f t="shared" si="23"/>
        <v>75000</v>
      </c>
      <c r="P132" s="51">
        <f>+IFERROR(IF(COUNT(O132),ROUND(O132/('Shareholding Pattern'!$P$58)*100,2),""),0)</f>
        <v>0.34</v>
      </c>
      <c r="Q132" s="47"/>
      <c r="R132" s="47"/>
      <c r="S132" s="405" t="str">
        <f t="shared" si="24"/>
        <v/>
      </c>
      <c r="T132" s="17">
        <f>+IFERROR(IF(COUNT(K132,S132),ROUND(SUM(S132,K132)/SUM('Shareholding Pattern'!$L$57,'Shareholding Pattern'!$T$57)*100,2),""),0)</f>
        <v>0.34</v>
      </c>
      <c r="U132" s="47"/>
      <c r="V132" s="17" t="str">
        <f t="shared" si="25"/>
        <v/>
      </c>
      <c r="W132" s="47"/>
      <c r="X132" s="17" t="str">
        <f t="shared" si="26"/>
        <v/>
      </c>
      <c r="Y132" s="47">
        <v>0</v>
      </c>
      <c r="Z132" s="284">
        <v>405</v>
      </c>
      <c r="AA132" s="334" t="s">
        <v>520</v>
      </c>
      <c r="AB132" s="11"/>
      <c r="AC132" s="11">
        <f t="shared" si="27"/>
        <v>1</v>
      </c>
    </row>
    <row r="133" spans="5:29" ht="24.95" hidden="1" customHeight="1">
      <c r="E133" s="12"/>
      <c r="F133" s="13"/>
      <c r="G133" s="13"/>
      <c r="H133" s="13"/>
      <c r="I133" s="13"/>
      <c r="J133" s="13"/>
      <c r="K133" s="13"/>
      <c r="L133" s="13"/>
      <c r="M133" s="13"/>
      <c r="N133" s="13"/>
      <c r="O133" s="13"/>
      <c r="P133" s="13"/>
      <c r="Q133" s="13"/>
      <c r="R133" s="13"/>
      <c r="S133" s="13"/>
      <c r="T133" s="13"/>
      <c r="U133" s="13"/>
      <c r="V133" s="13"/>
      <c r="W133" s="13"/>
      <c r="X133" s="13"/>
      <c r="Y133" s="198"/>
    </row>
    <row r="134" spans="5:29" ht="20.100000000000001" customHeight="1">
      <c r="E134" s="37"/>
      <c r="F134" s="83" t="s">
        <v>450</v>
      </c>
      <c r="G134" s="70" t="s">
        <v>19</v>
      </c>
      <c r="H134" s="53">
        <f>+IFERROR(IF(COUNT(H14:H133),ROUND(SUM(H14:H133),0),""),"")</f>
        <v>445500</v>
      </c>
      <c r="I134" s="53" t="str">
        <f>+IFERROR(IF(COUNT(I14:I133),ROUND(SUM(I14:I133),0),""),"")</f>
        <v/>
      </c>
      <c r="J134" s="53" t="str">
        <f>+IFERROR(IF(COUNT(J14:J133),ROUND(SUM(J14:J133),0),""),"")</f>
        <v/>
      </c>
      <c r="K134" s="53">
        <f>+IFERROR(IF(COUNT(K14:K133),ROUND(SUM(K14:K133),0),""),"")</f>
        <v>445500</v>
      </c>
      <c r="L134" s="17">
        <f>+IFERROR(IF(COUNT(K134),ROUND(K134/'Shareholding Pattern'!$L$57*100,2),""),0)</f>
        <v>2.02</v>
      </c>
      <c r="M134" s="35">
        <f>+IFERROR(IF(COUNT(M14:M133),ROUND(SUM(M14:M133),0),""),"")</f>
        <v>445500</v>
      </c>
      <c r="N134" s="35" t="str">
        <f>+IFERROR(IF(COUNT(N14:N133),ROUND(SUM(N14:N133),0),""),"")</f>
        <v/>
      </c>
      <c r="O134" s="35">
        <f>+IFERROR(IF(COUNT(O14:O133),ROUND(SUM(O14:O133),0),""),"")</f>
        <v>445500</v>
      </c>
      <c r="P134" s="17">
        <f>+IFERROR(IF(COUNT(O134),ROUND(O134/('Shareholding Pattern'!$P$58)*100,2),""),0)</f>
        <v>2.02</v>
      </c>
      <c r="Q134" s="53" t="str">
        <f>+IFERROR(IF(COUNT(Q14:Q133),ROUND(SUM(Q14:Q133),0),""),"")</f>
        <v/>
      </c>
      <c r="R134" s="53" t="str">
        <f>+IFERROR(IF(COUNT(R14:R133),ROUND(SUM(R14:R133),0),""),"")</f>
        <v/>
      </c>
      <c r="S134" s="53" t="str">
        <f>+IFERROR(IF(COUNT(S14:S133),ROUND(SUM(S14:S133),0),""),"")</f>
        <v/>
      </c>
      <c r="T134" s="17">
        <f>+IFERROR(IF(COUNT(K134,S134),ROUND(SUM(S134,K134)/SUM('Shareholding Pattern'!$L$57,'Shareholding Pattern'!$T$57)*100,2),""),0)</f>
        <v>2.02</v>
      </c>
      <c r="U134" s="53" t="str">
        <f>+IFERROR(IF(COUNT(U14:U133),ROUND(SUM(U14:U133),0),""),"")</f>
        <v/>
      </c>
      <c r="V134" s="17" t="str">
        <f>+IFERROR(IF(COUNT(U134),ROUND(SUM(U134)/SUM(K134)*100,2),""),0)</f>
        <v/>
      </c>
      <c r="W134" s="53" t="str">
        <f>+IFERROR(IF(COUNT(W14:W133),ROUND(SUM(W14:W133),0),""),"")</f>
        <v/>
      </c>
      <c r="X134" s="17" t="str">
        <f>+IFERROR(IF(COUNT(W134),ROUND(SUM(W134)/SUM(K134)*100,2),""),0)</f>
        <v/>
      </c>
      <c r="Y134" s="53">
        <f>+IFERROR(IF(COUNT(Y14:Y133),ROUND(SUM(Y14:Y133),0),""),"")</f>
        <v>0</v>
      </c>
    </row>
  </sheetData>
  <sheetProtection algorithmName="SHA-512" hashValue="FPAoT+jtoi+unyQqY8jlLetxXzqXU+DR8Dt9MAW8Jw4DfkERlC/Jia0VQsatVCyJ33GZA0ZpXV7rWpk67wY9Bw==" saltValue="cGX4qSSwaRQyTmEWDp+yHA==" spinCount="100000"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W15:W132">
      <formula1>H13</formula1>
    </dataValidation>
    <dataValidation type="whole" operator="lessThanOrEqual" allowBlank="1" showInputMessage="1" showErrorMessage="1" sqref="U13 U15:U132">
      <formula1>H13</formula1>
    </dataValidation>
    <dataValidation type="whole" operator="lessThanOrEqual" allowBlank="1" showInputMessage="1" showErrorMessage="1" sqref="Y13 Y15:Y132">
      <formula1>K13</formula1>
    </dataValidation>
    <dataValidation type="whole" operator="greaterThanOrEqual" allowBlank="1" showInputMessage="1" showErrorMessage="1" sqref="Q13:R13 M13:N13 H13:J13 Q15:R132 M15:N132 H15:J132">
      <formula1>0</formula1>
    </dataValidation>
    <dataValidation type="textLength" operator="equal" allowBlank="1" showInputMessage="1" showErrorMessage="1" prompt="[A-Z][A-Z][A-Z][A-Z][A-Z][0-9][0-9][0-9][0-9][A-Z]_x000a__x000a_In absence of PAN write : ZZZZZ9999Z" sqref="G13 G15:G132">
      <formula1>10</formula1>
    </dataValidation>
    <dataValidation type="list" allowBlank="1" showInputMessage="1" showErrorMessage="1" sqref="AA13 AA15:AA132">
      <formula1>$AR$2:$AS$2</formula1>
    </dataValidation>
  </dataValidations>
  <hyperlinks>
    <hyperlink ref="G134" location="'Shareholding Pattern'!F20" display="Total"/>
    <hyperlink ref="F134" location="'Shareholding Pattern'!F20" display="Total"/>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opentextblock">
                <anchor moveWithCells="1" sizeWithCells="1">
                  <from>
                    <xdr:col>25</xdr:col>
                    <xdr:colOff>57150</xdr:colOff>
                    <xdr:row>14</xdr:row>
                    <xdr:rowOff>57150</xdr:rowOff>
                  </from>
                  <to>
                    <xdr:col>25</xdr:col>
                    <xdr:colOff>1314450</xdr:colOff>
                    <xdr:row>14</xdr:row>
                    <xdr:rowOff>257175</xdr:rowOff>
                  </to>
                </anchor>
              </controlPr>
            </control>
          </mc:Choice>
        </mc:AlternateContent>
        <mc:AlternateContent xmlns:mc="http://schemas.openxmlformats.org/markup-compatibility/2006">
          <mc:Choice Requires="x14">
            <control shapeId="4098" r:id="rId4" name="Button 2">
              <controlPr defaultSize="0" print="0" autoFill="0" autoPict="0" macro="[0]!opentextblock">
                <anchor moveWithCells="1" sizeWithCells="1">
                  <from>
                    <xdr:col>25</xdr:col>
                    <xdr:colOff>57150</xdr:colOff>
                    <xdr:row>15</xdr:row>
                    <xdr:rowOff>57150</xdr:rowOff>
                  </from>
                  <to>
                    <xdr:col>25</xdr:col>
                    <xdr:colOff>1314450</xdr:colOff>
                    <xdr:row>15</xdr:row>
                    <xdr:rowOff>257175</xdr:rowOff>
                  </to>
                </anchor>
              </controlPr>
            </control>
          </mc:Choice>
        </mc:AlternateContent>
        <mc:AlternateContent xmlns:mc="http://schemas.openxmlformats.org/markup-compatibility/2006">
          <mc:Choice Requires="x14">
            <control shapeId="4099" r:id="rId5" name="Button 3">
              <controlPr defaultSize="0" print="0" autoFill="0" autoPict="0" macro="[0]!opentextblock">
                <anchor moveWithCells="1" sizeWithCells="1">
                  <from>
                    <xdr:col>25</xdr:col>
                    <xdr:colOff>57150</xdr:colOff>
                    <xdr:row>16</xdr:row>
                    <xdr:rowOff>57150</xdr:rowOff>
                  </from>
                  <to>
                    <xdr:col>25</xdr:col>
                    <xdr:colOff>1314450</xdr:colOff>
                    <xdr:row>16</xdr:row>
                    <xdr:rowOff>257175</xdr:rowOff>
                  </to>
                </anchor>
              </controlPr>
            </control>
          </mc:Choice>
        </mc:AlternateContent>
        <mc:AlternateContent xmlns:mc="http://schemas.openxmlformats.org/markup-compatibility/2006">
          <mc:Choice Requires="x14">
            <control shapeId="4100" r:id="rId6" name="Button 4">
              <controlPr defaultSize="0" print="0" autoFill="0" autoPict="0" macro="[0]!opentextblock">
                <anchor moveWithCells="1" sizeWithCells="1">
                  <from>
                    <xdr:col>25</xdr:col>
                    <xdr:colOff>57150</xdr:colOff>
                    <xdr:row>17</xdr:row>
                    <xdr:rowOff>57150</xdr:rowOff>
                  </from>
                  <to>
                    <xdr:col>25</xdr:col>
                    <xdr:colOff>1314450</xdr:colOff>
                    <xdr:row>17</xdr:row>
                    <xdr:rowOff>257175</xdr:rowOff>
                  </to>
                </anchor>
              </controlPr>
            </control>
          </mc:Choice>
        </mc:AlternateContent>
        <mc:AlternateContent xmlns:mc="http://schemas.openxmlformats.org/markup-compatibility/2006">
          <mc:Choice Requires="x14">
            <control shapeId="4101" r:id="rId7" name="Button 5">
              <controlPr defaultSize="0" print="0" autoFill="0" autoPict="0" macro="[0]!opentextblock">
                <anchor moveWithCells="1" sizeWithCells="1">
                  <from>
                    <xdr:col>25</xdr:col>
                    <xdr:colOff>57150</xdr:colOff>
                    <xdr:row>18</xdr:row>
                    <xdr:rowOff>57150</xdr:rowOff>
                  </from>
                  <to>
                    <xdr:col>25</xdr:col>
                    <xdr:colOff>1314450</xdr:colOff>
                    <xdr:row>18</xdr:row>
                    <xdr:rowOff>257175</xdr:rowOff>
                  </to>
                </anchor>
              </controlPr>
            </control>
          </mc:Choice>
        </mc:AlternateContent>
        <mc:AlternateContent xmlns:mc="http://schemas.openxmlformats.org/markup-compatibility/2006">
          <mc:Choice Requires="x14">
            <control shapeId="4102" r:id="rId8" name="Button 6">
              <controlPr defaultSize="0" print="0" autoFill="0" autoPict="0" macro="[0]!opentextblock">
                <anchor moveWithCells="1" sizeWithCells="1">
                  <from>
                    <xdr:col>25</xdr:col>
                    <xdr:colOff>57150</xdr:colOff>
                    <xdr:row>19</xdr:row>
                    <xdr:rowOff>57150</xdr:rowOff>
                  </from>
                  <to>
                    <xdr:col>25</xdr:col>
                    <xdr:colOff>1314450</xdr:colOff>
                    <xdr:row>19</xdr:row>
                    <xdr:rowOff>257175</xdr:rowOff>
                  </to>
                </anchor>
              </controlPr>
            </control>
          </mc:Choice>
        </mc:AlternateContent>
        <mc:AlternateContent xmlns:mc="http://schemas.openxmlformats.org/markup-compatibility/2006">
          <mc:Choice Requires="x14">
            <control shapeId="4103" r:id="rId9" name="Button 7">
              <controlPr defaultSize="0" print="0" autoFill="0" autoPict="0" macro="[0]!opentextblock">
                <anchor moveWithCells="1" sizeWithCells="1">
                  <from>
                    <xdr:col>25</xdr:col>
                    <xdr:colOff>57150</xdr:colOff>
                    <xdr:row>20</xdr:row>
                    <xdr:rowOff>57150</xdr:rowOff>
                  </from>
                  <to>
                    <xdr:col>25</xdr:col>
                    <xdr:colOff>1314450</xdr:colOff>
                    <xdr:row>20</xdr:row>
                    <xdr:rowOff>257175</xdr:rowOff>
                  </to>
                </anchor>
              </controlPr>
            </control>
          </mc:Choice>
        </mc:AlternateContent>
        <mc:AlternateContent xmlns:mc="http://schemas.openxmlformats.org/markup-compatibility/2006">
          <mc:Choice Requires="x14">
            <control shapeId="4104" r:id="rId10" name="Button 8">
              <controlPr defaultSize="0" print="0" autoFill="0" autoPict="0" macro="[0]!opentextblock">
                <anchor moveWithCells="1" sizeWithCells="1">
                  <from>
                    <xdr:col>25</xdr:col>
                    <xdr:colOff>57150</xdr:colOff>
                    <xdr:row>21</xdr:row>
                    <xdr:rowOff>57150</xdr:rowOff>
                  </from>
                  <to>
                    <xdr:col>25</xdr:col>
                    <xdr:colOff>1314450</xdr:colOff>
                    <xdr:row>21</xdr:row>
                    <xdr:rowOff>257175</xdr:rowOff>
                  </to>
                </anchor>
              </controlPr>
            </control>
          </mc:Choice>
        </mc:AlternateContent>
        <mc:AlternateContent xmlns:mc="http://schemas.openxmlformats.org/markup-compatibility/2006">
          <mc:Choice Requires="x14">
            <control shapeId="4105" r:id="rId11" name="Button 9">
              <controlPr defaultSize="0" print="0" autoFill="0" autoPict="0" macro="[0]!opentextblock">
                <anchor moveWithCells="1" sizeWithCells="1">
                  <from>
                    <xdr:col>25</xdr:col>
                    <xdr:colOff>57150</xdr:colOff>
                    <xdr:row>22</xdr:row>
                    <xdr:rowOff>57150</xdr:rowOff>
                  </from>
                  <to>
                    <xdr:col>25</xdr:col>
                    <xdr:colOff>1314450</xdr:colOff>
                    <xdr:row>22</xdr:row>
                    <xdr:rowOff>257175</xdr:rowOff>
                  </to>
                </anchor>
              </controlPr>
            </control>
          </mc:Choice>
        </mc:AlternateContent>
        <mc:AlternateContent xmlns:mc="http://schemas.openxmlformats.org/markup-compatibility/2006">
          <mc:Choice Requires="x14">
            <control shapeId="4106" r:id="rId12" name="Button 10">
              <controlPr defaultSize="0" print="0" autoFill="0" autoPict="0" macro="[0]!opentextblock">
                <anchor moveWithCells="1" sizeWithCells="1">
                  <from>
                    <xdr:col>25</xdr:col>
                    <xdr:colOff>57150</xdr:colOff>
                    <xdr:row>23</xdr:row>
                    <xdr:rowOff>57150</xdr:rowOff>
                  </from>
                  <to>
                    <xdr:col>25</xdr:col>
                    <xdr:colOff>1314450</xdr:colOff>
                    <xdr:row>23</xdr:row>
                    <xdr:rowOff>257175</xdr:rowOff>
                  </to>
                </anchor>
              </controlPr>
            </control>
          </mc:Choice>
        </mc:AlternateContent>
        <mc:AlternateContent xmlns:mc="http://schemas.openxmlformats.org/markup-compatibility/2006">
          <mc:Choice Requires="x14">
            <control shapeId="4107" r:id="rId13" name="Button 11">
              <controlPr defaultSize="0" print="0" autoFill="0" autoPict="0" macro="[0]!opentextblock">
                <anchor moveWithCells="1" sizeWithCells="1">
                  <from>
                    <xdr:col>25</xdr:col>
                    <xdr:colOff>57150</xdr:colOff>
                    <xdr:row>24</xdr:row>
                    <xdr:rowOff>57150</xdr:rowOff>
                  </from>
                  <to>
                    <xdr:col>25</xdr:col>
                    <xdr:colOff>1314450</xdr:colOff>
                    <xdr:row>24</xdr:row>
                    <xdr:rowOff>257175</xdr:rowOff>
                  </to>
                </anchor>
              </controlPr>
            </control>
          </mc:Choice>
        </mc:AlternateContent>
        <mc:AlternateContent xmlns:mc="http://schemas.openxmlformats.org/markup-compatibility/2006">
          <mc:Choice Requires="x14">
            <control shapeId="4108" r:id="rId14" name="Button 12">
              <controlPr defaultSize="0" print="0" autoFill="0" autoPict="0" macro="[0]!opentextblock">
                <anchor moveWithCells="1" sizeWithCells="1">
                  <from>
                    <xdr:col>25</xdr:col>
                    <xdr:colOff>57150</xdr:colOff>
                    <xdr:row>25</xdr:row>
                    <xdr:rowOff>57150</xdr:rowOff>
                  </from>
                  <to>
                    <xdr:col>25</xdr:col>
                    <xdr:colOff>1314450</xdr:colOff>
                    <xdr:row>25</xdr:row>
                    <xdr:rowOff>257175</xdr:rowOff>
                  </to>
                </anchor>
              </controlPr>
            </control>
          </mc:Choice>
        </mc:AlternateContent>
        <mc:AlternateContent xmlns:mc="http://schemas.openxmlformats.org/markup-compatibility/2006">
          <mc:Choice Requires="x14">
            <control shapeId="4109" r:id="rId15" name="Button 13">
              <controlPr defaultSize="0" print="0" autoFill="0" autoPict="0" macro="[0]!opentextblock">
                <anchor moveWithCells="1" sizeWithCells="1">
                  <from>
                    <xdr:col>25</xdr:col>
                    <xdr:colOff>57150</xdr:colOff>
                    <xdr:row>26</xdr:row>
                    <xdr:rowOff>57150</xdr:rowOff>
                  </from>
                  <to>
                    <xdr:col>25</xdr:col>
                    <xdr:colOff>1314450</xdr:colOff>
                    <xdr:row>26</xdr:row>
                    <xdr:rowOff>257175</xdr:rowOff>
                  </to>
                </anchor>
              </controlPr>
            </control>
          </mc:Choice>
        </mc:AlternateContent>
        <mc:AlternateContent xmlns:mc="http://schemas.openxmlformats.org/markup-compatibility/2006">
          <mc:Choice Requires="x14">
            <control shapeId="4110" r:id="rId16" name="Button 14">
              <controlPr defaultSize="0" print="0" autoFill="0" autoPict="0" macro="[0]!opentextblock">
                <anchor moveWithCells="1" sizeWithCells="1">
                  <from>
                    <xdr:col>25</xdr:col>
                    <xdr:colOff>57150</xdr:colOff>
                    <xdr:row>27</xdr:row>
                    <xdr:rowOff>57150</xdr:rowOff>
                  </from>
                  <to>
                    <xdr:col>25</xdr:col>
                    <xdr:colOff>1314450</xdr:colOff>
                    <xdr:row>27</xdr:row>
                    <xdr:rowOff>257175</xdr:rowOff>
                  </to>
                </anchor>
              </controlPr>
            </control>
          </mc:Choice>
        </mc:AlternateContent>
        <mc:AlternateContent xmlns:mc="http://schemas.openxmlformats.org/markup-compatibility/2006">
          <mc:Choice Requires="x14">
            <control shapeId="4111" r:id="rId17" name="Button 15">
              <controlPr defaultSize="0" print="0" autoFill="0" autoPict="0" macro="[0]!opentextblock">
                <anchor moveWithCells="1" sizeWithCells="1">
                  <from>
                    <xdr:col>25</xdr:col>
                    <xdr:colOff>57150</xdr:colOff>
                    <xdr:row>28</xdr:row>
                    <xdr:rowOff>57150</xdr:rowOff>
                  </from>
                  <to>
                    <xdr:col>25</xdr:col>
                    <xdr:colOff>1314450</xdr:colOff>
                    <xdr:row>28</xdr:row>
                    <xdr:rowOff>257175</xdr:rowOff>
                  </to>
                </anchor>
              </controlPr>
            </control>
          </mc:Choice>
        </mc:AlternateContent>
        <mc:AlternateContent xmlns:mc="http://schemas.openxmlformats.org/markup-compatibility/2006">
          <mc:Choice Requires="x14">
            <control shapeId="4112" r:id="rId18" name="Button 16">
              <controlPr defaultSize="0" print="0" autoFill="0" autoPict="0" macro="[0]!opentextblock">
                <anchor moveWithCells="1" sizeWithCells="1">
                  <from>
                    <xdr:col>25</xdr:col>
                    <xdr:colOff>57150</xdr:colOff>
                    <xdr:row>29</xdr:row>
                    <xdr:rowOff>57150</xdr:rowOff>
                  </from>
                  <to>
                    <xdr:col>25</xdr:col>
                    <xdr:colOff>1314450</xdr:colOff>
                    <xdr:row>29</xdr:row>
                    <xdr:rowOff>257175</xdr:rowOff>
                  </to>
                </anchor>
              </controlPr>
            </control>
          </mc:Choice>
        </mc:AlternateContent>
        <mc:AlternateContent xmlns:mc="http://schemas.openxmlformats.org/markup-compatibility/2006">
          <mc:Choice Requires="x14">
            <control shapeId="4113" r:id="rId19" name="Button 17">
              <controlPr defaultSize="0" print="0" autoFill="0" autoPict="0" macro="[0]!opentextblock">
                <anchor moveWithCells="1" sizeWithCells="1">
                  <from>
                    <xdr:col>25</xdr:col>
                    <xdr:colOff>57150</xdr:colOff>
                    <xdr:row>30</xdr:row>
                    <xdr:rowOff>57150</xdr:rowOff>
                  </from>
                  <to>
                    <xdr:col>25</xdr:col>
                    <xdr:colOff>1314450</xdr:colOff>
                    <xdr:row>30</xdr:row>
                    <xdr:rowOff>257175</xdr:rowOff>
                  </to>
                </anchor>
              </controlPr>
            </control>
          </mc:Choice>
        </mc:AlternateContent>
        <mc:AlternateContent xmlns:mc="http://schemas.openxmlformats.org/markup-compatibility/2006">
          <mc:Choice Requires="x14">
            <control shapeId="4114" r:id="rId20" name="Button 18">
              <controlPr defaultSize="0" print="0" autoFill="0" autoPict="0" macro="[0]!opentextblock">
                <anchor moveWithCells="1" sizeWithCells="1">
                  <from>
                    <xdr:col>25</xdr:col>
                    <xdr:colOff>57150</xdr:colOff>
                    <xdr:row>31</xdr:row>
                    <xdr:rowOff>57150</xdr:rowOff>
                  </from>
                  <to>
                    <xdr:col>25</xdr:col>
                    <xdr:colOff>1314450</xdr:colOff>
                    <xdr:row>31</xdr:row>
                    <xdr:rowOff>257175</xdr:rowOff>
                  </to>
                </anchor>
              </controlPr>
            </control>
          </mc:Choice>
        </mc:AlternateContent>
        <mc:AlternateContent xmlns:mc="http://schemas.openxmlformats.org/markup-compatibility/2006">
          <mc:Choice Requires="x14">
            <control shapeId="4115" r:id="rId21" name="Button 19">
              <controlPr defaultSize="0" print="0" autoFill="0" autoPict="0" macro="[0]!opentextblock">
                <anchor moveWithCells="1" sizeWithCells="1">
                  <from>
                    <xdr:col>25</xdr:col>
                    <xdr:colOff>57150</xdr:colOff>
                    <xdr:row>32</xdr:row>
                    <xdr:rowOff>57150</xdr:rowOff>
                  </from>
                  <to>
                    <xdr:col>25</xdr:col>
                    <xdr:colOff>1314450</xdr:colOff>
                    <xdr:row>32</xdr:row>
                    <xdr:rowOff>257175</xdr:rowOff>
                  </to>
                </anchor>
              </controlPr>
            </control>
          </mc:Choice>
        </mc:AlternateContent>
        <mc:AlternateContent xmlns:mc="http://schemas.openxmlformats.org/markup-compatibility/2006">
          <mc:Choice Requires="x14">
            <control shapeId="4116" r:id="rId22" name="Button 20">
              <controlPr defaultSize="0" print="0" autoFill="0" autoPict="0" macro="[0]!opentextblock">
                <anchor moveWithCells="1" sizeWithCells="1">
                  <from>
                    <xdr:col>25</xdr:col>
                    <xdr:colOff>57150</xdr:colOff>
                    <xdr:row>33</xdr:row>
                    <xdr:rowOff>57150</xdr:rowOff>
                  </from>
                  <to>
                    <xdr:col>25</xdr:col>
                    <xdr:colOff>1314450</xdr:colOff>
                    <xdr:row>33</xdr:row>
                    <xdr:rowOff>257175</xdr:rowOff>
                  </to>
                </anchor>
              </controlPr>
            </control>
          </mc:Choice>
        </mc:AlternateContent>
        <mc:AlternateContent xmlns:mc="http://schemas.openxmlformats.org/markup-compatibility/2006">
          <mc:Choice Requires="x14">
            <control shapeId="4117" r:id="rId23" name="Button 21">
              <controlPr defaultSize="0" print="0" autoFill="0" autoPict="0" macro="[0]!opentextblock">
                <anchor moveWithCells="1" sizeWithCells="1">
                  <from>
                    <xdr:col>25</xdr:col>
                    <xdr:colOff>57150</xdr:colOff>
                    <xdr:row>34</xdr:row>
                    <xdr:rowOff>57150</xdr:rowOff>
                  </from>
                  <to>
                    <xdr:col>25</xdr:col>
                    <xdr:colOff>1314450</xdr:colOff>
                    <xdr:row>34</xdr:row>
                    <xdr:rowOff>257175</xdr:rowOff>
                  </to>
                </anchor>
              </controlPr>
            </control>
          </mc:Choice>
        </mc:AlternateContent>
        <mc:AlternateContent xmlns:mc="http://schemas.openxmlformats.org/markup-compatibility/2006">
          <mc:Choice Requires="x14">
            <control shapeId="4118" r:id="rId24" name="Button 22">
              <controlPr defaultSize="0" print="0" autoFill="0" autoPict="0" macro="[0]!opentextblock">
                <anchor moveWithCells="1" sizeWithCells="1">
                  <from>
                    <xdr:col>25</xdr:col>
                    <xdr:colOff>57150</xdr:colOff>
                    <xdr:row>35</xdr:row>
                    <xdr:rowOff>57150</xdr:rowOff>
                  </from>
                  <to>
                    <xdr:col>25</xdr:col>
                    <xdr:colOff>1314450</xdr:colOff>
                    <xdr:row>35</xdr:row>
                    <xdr:rowOff>257175</xdr:rowOff>
                  </to>
                </anchor>
              </controlPr>
            </control>
          </mc:Choice>
        </mc:AlternateContent>
        <mc:AlternateContent xmlns:mc="http://schemas.openxmlformats.org/markup-compatibility/2006">
          <mc:Choice Requires="x14">
            <control shapeId="4119" r:id="rId25" name="Button 23">
              <controlPr defaultSize="0" print="0" autoFill="0" autoPict="0" macro="[0]!opentextblock">
                <anchor moveWithCells="1" sizeWithCells="1">
                  <from>
                    <xdr:col>25</xdr:col>
                    <xdr:colOff>57150</xdr:colOff>
                    <xdr:row>36</xdr:row>
                    <xdr:rowOff>57150</xdr:rowOff>
                  </from>
                  <to>
                    <xdr:col>25</xdr:col>
                    <xdr:colOff>1314450</xdr:colOff>
                    <xdr:row>36</xdr:row>
                    <xdr:rowOff>257175</xdr:rowOff>
                  </to>
                </anchor>
              </controlPr>
            </control>
          </mc:Choice>
        </mc:AlternateContent>
        <mc:AlternateContent xmlns:mc="http://schemas.openxmlformats.org/markup-compatibility/2006">
          <mc:Choice Requires="x14">
            <control shapeId="4120" r:id="rId26" name="Button 24">
              <controlPr defaultSize="0" print="0" autoFill="0" autoPict="0" macro="[0]!opentextblock">
                <anchor moveWithCells="1" sizeWithCells="1">
                  <from>
                    <xdr:col>25</xdr:col>
                    <xdr:colOff>57150</xdr:colOff>
                    <xdr:row>37</xdr:row>
                    <xdr:rowOff>57150</xdr:rowOff>
                  </from>
                  <to>
                    <xdr:col>25</xdr:col>
                    <xdr:colOff>1314450</xdr:colOff>
                    <xdr:row>37</xdr:row>
                    <xdr:rowOff>257175</xdr:rowOff>
                  </to>
                </anchor>
              </controlPr>
            </control>
          </mc:Choice>
        </mc:AlternateContent>
        <mc:AlternateContent xmlns:mc="http://schemas.openxmlformats.org/markup-compatibility/2006">
          <mc:Choice Requires="x14">
            <control shapeId="4121" r:id="rId27" name="Button 25">
              <controlPr defaultSize="0" print="0" autoFill="0" autoPict="0" macro="[0]!opentextblock">
                <anchor moveWithCells="1" sizeWithCells="1">
                  <from>
                    <xdr:col>25</xdr:col>
                    <xdr:colOff>57150</xdr:colOff>
                    <xdr:row>38</xdr:row>
                    <xdr:rowOff>57150</xdr:rowOff>
                  </from>
                  <to>
                    <xdr:col>25</xdr:col>
                    <xdr:colOff>1314450</xdr:colOff>
                    <xdr:row>38</xdr:row>
                    <xdr:rowOff>257175</xdr:rowOff>
                  </to>
                </anchor>
              </controlPr>
            </control>
          </mc:Choice>
        </mc:AlternateContent>
        <mc:AlternateContent xmlns:mc="http://schemas.openxmlformats.org/markup-compatibility/2006">
          <mc:Choice Requires="x14">
            <control shapeId="4122" r:id="rId28" name="Button 26">
              <controlPr defaultSize="0" print="0" autoFill="0" autoPict="0" macro="[0]!opentextblock">
                <anchor moveWithCells="1" sizeWithCells="1">
                  <from>
                    <xdr:col>25</xdr:col>
                    <xdr:colOff>57150</xdr:colOff>
                    <xdr:row>39</xdr:row>
                    <xdr:rowOff>57150</xdr:rowOff>
                  </from>
                  <to>
                    <xdr:col>25</xdr:col>
                    <xdr:colOff>1314450</xdr:colOff>
                    <xdr:row>39</xdr:row>
                    <xdr:rowOff>257175</xdr:rowOff>
                  </to>
                </anchor>
              </controlPr>
            </control>
          </mc:Choice>
        </mc:AlternateContent>
        <mc:AlternateContent xmlns:mc="http://schemas.openxmlformats.org/markup-compatibility/2006">
          <mc:Choice Requires="x14">
            <control shapeId="4123" r:id="rId29" name="Button 27">
              <controlPr defaultSize="0" print="0" autoFill="0" autoPict="0" macro="[0]!opentextblock">
                <anchor moveWithCells="1" sizeWithCells="1">
                  <from>
                    <xdr:col>25</xdr:col>
                    <xdr:colOff>57150</xdr:colOff>
                    <xdr:row>40</xdr:row>
                    <xdr:rowOff>57150</xdr:rowOff>
                  </from>
                  <to>
                    <xdr:col>25</xdr:col>
                    <xdr:colOff>1314450</xdr:colOff>
                    <xdr:row>40</xdr:row>
                    <xdr:rowOff>257175</xdr:rowOff>
                  </to>
                </anchor>
              </controlPr>
            </control>
          </mc:Choice>
        </mc:AlternateContent>
        <mc:AlternateContent xmlns:mc="http://schemas.openxmlformats.org/markup-compatibility/2006">
          <mc:Choice Requires="x14">
            <control shapeId="4124" r:id="rId30" name="Button 28">
              <controlPr defaultSize="0" print="0" autoFill="0" autoPict="0" macro="[0]!opentextblock">
                <anchor moveWithCells="1" sizeWithCells="1">
                  <from>
                    <xdr:col>25</xdr:col>
                    <xdr:colOff>57150</xdr:colOff>
                    <xdr:row>41</xdr:row>
                    <xdr:rowOff>57150</xdr:rowOff>
                  </from>
                  <to>
                    <xdr:col>25</xdr:col>
                    <xdr:colOff>1314450</xdr:colOff>
                    <xdr:row>41</xdr:row>
                    <xdr:rowOff>257175</xdr:rowOff>
                  </to>
                </anchor>
              </controlPr>
            </control>
          </mc:Choice>
        </mc:AlternateContent>
        <mc:AlternateContent xmlns:mc="http://schemas.openxmlformats.org/markup-compatibility/2006">
          <mc:Choice Requires="x14">
            <control shapeId="4125" r:id="rId31" name="Button 29">
              <controlPr defaultSize="0" print="0" autoFill="0" autoPict="0" macro="[0]!opentextblock">
                <anchor moveWithCells="1" sizeWithCells="1">
                  <from>
                    <xdr:col>25</xdr:col>
                    <xdr:colOff>57150</xdr:colOff>
                    <xdr:row>42</xdr:row>
                    <xdr:rowOff>57150</xdr:rowOff>
                  </from>
                  <to>
                    <xdr:col>25</xdr:col>
                    <xdr:colOff>1314450</xdr:colOff>
                    <xdr:row>42</xdr:row>
                    <xdr:rowOff>257175</xdr:rowOff>
                  </to>
                </anchor>
              </controlPr>
            </control>
          </mc:Choice>
        </mc:AlternateContent>
        <mc:AlternateContent xmlns:mc="http://schemas.openxmlformats.org/markup-compatibility/2006">
          <mc:Choice Requires="x14">
            <control shapeId="4126" r:id="rId32" name="Button 30">
              <controlPr defaultSize="0" print="0" autoFill="0" autoPict="0" macro="[0]!opentextblock">
                <anchor moveWithCells="1" sizeWithCells="1">
                  <from>
                    <xdr:col>25</xdr:col>
                    <xdr:colOff>57150</xdr:colOff>
                    <xdr:row>43</xdr:row>
                    <xdr:rowOff>57150</xdr:rowOff>
                  </from>
                  <to>
                    <xdr:col>25</xdr:col>
                    <xdr:colOff>1314450</xdr:colOff>
                    <xdr:row>43</xdr:row>
                    <xdr:rowOff>257175</xdr:rowOff>
                  </to>
                </anchor>
              </controlPr>
            </control>
          </mc:Choice>
        </mc:AlternateContent>
        <mc:AlternateContent xmlns:mc="http://schemas.openxmlformats.org/markup-compatibility/2006">
          <mc:Choice Requires="x14">
            <control shapeId="4127" r:id="rId33" name="Button 31">
              <controlPr defaultSize="0" print="0" autoFill="0" autoPict="0" macro="[0]!opentextblock">
                <anchor moveWithCells="1" sizeWithCells="1">
                  <from>
                    <xdr:col>25</xdr:col>
                    <xdr:colOff>57150</xdr:colOff>
                    <xdr:row>44</xdr:row>
                    <xdr:rowOff>57150</xdr:rowOff>
                  </from>
                  <to>
                    <xdr:col>25</xdr:col>
                    <xdr:colOff>1314450</xdr:colOff>
                    <xdr:row>44</xdr:row>
                    <xdr:rowOff>257175</xdr:rowOff>
                  </to>
                </anchor>
              </controlPr>
            </control>
          </mc:Choice>
        </mc:AlternateContent>
        <mc:AlternateContent xmlns:mc="http://schemas.openxmlformats.org/markup-compatibility/2006">
          <mc:Choice Requires="x14">
            <control shapeId="4128" r:id="rId34" name="Button 32">
              <controlPr defaultSize="0" print="0" autoFill="0" autoPict="0" macro="[0]!opentextblock">
                <anchor moveWithCells="1" sizeWithCells="1">
                  <from>
                    <xdr:col>25</xdr:col>
                    <xdr:colOff>57150</xdr:colOff>
                    <xdr:row>45</xdr:row>
                    <xdr:rowOff>57150</xdr:rowOff>
                  </from>
                  <to>
                    <xdr:col>25</xdr:col>
                    <xdr:colOff>1314450</xdr:colOff>
                    <xdr:row>45</xdr:row>
                    <xdr:rowOff>257175</xdr:rowOff>
                  </to>
                </anchor>
              </controlPr>
            </control>
          </mc:Choice>
        </mc:AlternateContent>
        <mc:AlternateContent xmlns:mc="http://schemas.openxmlformats.org/markup-compatibility/2006">
          <mc:Choice Requires="x14">
            <control shapeId="4129" r:id="rId35" name="Button 33">
              <controlPr defaultSize="0" print="0" autoFill="0" autoPict="0" macro="[0]!opentextblock">
                <anchor moveWithCells="1" sizeWithCells="1">
                  <from>
                    <xdr:col>25</xdr:col>
                    <xdr:colOff>57150</xdr:colOff>
                    <xdr:row>46</xdr:row>
                    <xdr:rowOff>57150</xdr:rowOff>
                  </from>
                  <to>
                    <xdr:col>25</xdr:col>
                    <xdr:colOff>1314450</xdr:colOff>
                    <xdr:row>46</xdr:row>
                    <xdr:rowOff>257175</xdr:rowOff>
                  </to>
                </anchor>
              </controlPr>
            </control>
          </mc:Choice>
        </mc:AlternateContent>
        <mc:AlternateContent xmlns:mc="http://schemas.openxmlformats.org/markup-compatibility/2006">
          <mc:Choice Requires="x14">
            <control shapeId="4130" r:id="rId36" name="Button 34">
              <controlPr defaultSize="0" print="0" autoFill="0" autoPict="0" macro="[0]!opentextblock">
                <anchor moveWithCells="1" sizeWithCells="1">
                  <from>
                    <xdr:col>25</xdr:col>
                    <xdr:colOff>57150</xdr:colOff>
                    <xdr:row>47</xdr:row>
                    <xdr:rowOff>57150</xdr:rowOff>
                  </from>
                  <to>
                    <xdr:col>25</xdr:col>
                    <xdr:colOff>1314450</xdr:colOff>
                    <xdr:row>47</xdr:row>
                    <xdr:rowOff>257175</xdr:rowOff>
                  </to>
                </anchor>
              </controlPr>
            </control>
          </mc:Choice>
        </mc:AlternateContent>
        <mc:AlternateContent xmlns:mc="http://schemas.openxmlformats.org/markup-compatibility/2006">
          <mc:Choice Requires="x14">
            <control shapeId="4131" r:id="rId37" name="Button 35">
              <controlPr defaultSize="0" print="0" autoFill="0" autoPict="0" macro="[0]!opentextblock">
                <anchor moveWithCells="1" sizeWithCells="1">
                  <from>
                    <xdr:col>25</xdr:col>
                    <xdr:colOff>57150</xdr:colOff>
                    <xdr:row>48</xdr:row>
                    <xdr:rowOff>57150</xdr:rowOff>
                  </from>
                  <to>
                    <xdr:col>25</xdr:col>
                    <xdr:colOff>1314450</xdr:colOff>
                    <xdr:row>48</xdr:row>
                    <xdr:rowOff>257175</xdr:rowOff>
                  </to>
                </anchor>
              </controlPr>
            </control>
          </mc:Choice>
        </mc:AlternateContent>
        <mc:AlternateContent xmlns:mc="http://schemas.openxmlformats.org/markup-compatibility/2006">
          <mc:Choice Requires="x14">
            <control shapeId="4132" r:id="rId38" name="Button 36">
              <controlPr defaultSize="0" print="0" autoFill="0" autoPict="0" macro="[0]!opentextblock">
                <anchor moveWithCells="1" sizeWithCells="1">
                  <from>
                    <xdr:col>25</xdr:col>
                    <xdr:colOff>57150</xdr:colOff>
                    <xdr:row>49</xdr:row>
                    <xdr:rowOff>57150</xdr:rowOff>
                  </from>
                  <to>
                    <xdr:col>25</xdr:col>
                    <xdr:colOff>1314450</xdr:colOff>
                    <xdr:row>49</xdr:row>
                    <xdr:rowOff>257175</xdr:rowOff>
                  </to>
                </anchor>
              </controlPr>
            </control>
          </mc:Choice>
        </mc:AlternateContent>
        <mc:AlternateContent xmlns:mc="http://schemas.openxmlformats.org/markup-compatibility/2006">
          <mc:Choice Requires="x14">
            <control shapeId="4133" r:id="rId39" name="Button 37">
              <controlPr defaultSize="0" print="0" autoFill="0" autoPict="0" macro="[0]!opentextblock">
                <anchor moveWithCells="1" sizeWithCells="1">
                  <from>
                    <xdr:col>25</xdr:col>
                    <xdr:colOff>57150</xdr:colOff>
                    <xdr:row>50</xdr:row>
                    <xdr:rowOff>57150</xdr:rowOff>
                  </from>
                  <to>
                    <xdr:col>25</xdr:col>
                    <xdr:colOff>1314450</xdr:colOff>
                    <xdr:row>50</xdr:row>
                    <xdr:rowOff>257175</xdr:rowOff>
                  </to>
                </anchor>
              </controlPr>
            </control>
          </mc:Choice>
        </mc:AlternateContent>
        <mc:AlternateContent xmlns:mc="http://schemas.openxmlformats.org/markup-compatibility/2006">
          <mc:Choice Requires="x14">
            <control shapeId="4134" r:id="rId40" name="Button 38">
              <controlPr defaultSize="0" print="0" autoFill="0" autoPict="0" macro="[0]!opentextblock">
                <anchor moveWithCells="1" sizeWithCells="1">
                  <from>
                    <xdr:col>25</xdr:col>
                    <xdr:colOff>57150</xdr:colOff>
                    <xdr:row>51</xdr:row>
                    <xdr:rowOff>57150</xdr:rowOff>
                  </from>
                  <to>
                    <xdr:col>25</xdr:col>
                    <xdr:colOff>1314450</xdr:colOff>
                    <xdr:row>51</xdr:row>
                    <xdr:rowOff>257175</xdr:rowOff>
                  </to>
                </anchor>
              </controlPr>
            </control>
          </mc:Choice>
        </mc:AlternateContent>
        <mc:AlternateContent xmlns:mc="http://schemas.openxmlformats.org/markup-compatibility/2006">
          <mc:Choice Requires="x14">
            <control shapeId="4135" r:id="rId41" name="Button 39">
              <controlPr defaultSize="0" print="0" autoFill="0" autoPict="0" macro="[0]!opentextblock">
                <anchor moveWithCells="1" sizeWithCells="1">
                  <from>
                    <xdr:col>25</xdr:col>
                    <xdr:colOff>57150</xdr:colOff>
                    <xdr:row>52</xdr:row>
                    <xdr:rowOff>57150</xdr:rowOff>
                  </from>
                  <to>
                    <xdr:col>25</xdr:col>
                    <xdr:colOff>1314450</xdr:colOff>
                    <xdr:row>52</xdr:row>
                    <xdr:rowOff>257175</xdr:rowOff>
                  </to>
                </anchor>
              </controlPr>
            </control>
          </mc:Choice>
        </mc:AlternateContent>
        <mc:AlternateContent xmlns:mc="http://schemas.openxmlformats.org/markup-compatibility/2006">
          <mc:Choice Requires="x14">
            <control shapeId="4136" r:id="rId42" name="Button 40">
              <controlPr defaultSize="0" print="0" autoFill="0" autoPict="0" macro="[0]!opentextblock">
                <anchor moveWithCells="1" sizeWithCells="1">
                  <from>
                    <xdr:col>25</xdr:col>
                    <xdr:colOff>57150</xdr:colOff>
                    <xdr:row>53</xdr:row>
                    <xdr:rowOff>57150</xdr:rowOff>
                  </from>
                  <to>
                    <xdr:col>25</xdr:col>
                    <xdr:colOff>1314450</xdr:colOff>
                    <xdr:row>53</xdr:row>
                    <xdr:rowOff>257175</xdr:rowOff>
                  </to>
                </anchor>
              </controlPr>
            </control>
          </mc:Choice>
        </mc:AlternateContent>
        <mc:AlternateContent xmlns:mc="http://schemas.openxmlformats.org/markup-compatibility/2006">
          <mc:Choice Requires="x14">
            <control shapeId="4137" r:id="rId43" name="Button 41">
              <controlPr defaultSize="0" print="0" autoFill="0" autoPict="0" macro="[0]!opentextblock">
                <anchor moveWithCells="1" sizeWithCells="1">
                  <from>
                    <xdr:col>25</xdr:col>
                    <xdr:colOff>57150</xdr:colOff>
                    <xdr:row>54</xdr:row>
                    <xdr:rowOff>57150</xdr:rowOff>
                  </from>
                  <to>
                    <xdr:col>25</xdr:col>
                    <xdr:colOff>1314450</xdr:colOff>
                    <xdr:row>54</xdr:row>
                    <xdr:rowOff>257175</xdr:rowOff>
                  </to>
                </anchor>
              </controlPr>
            </control>
          </mc:Choice>
        </mc:AlternateContent>
        <mc:AlternateContent xmlns:mc="http://schemas.openxmlformats.org/markup-compatibility/2006">
          <mc:Choice Requires="x14">
            <control shapeId="4138" r:id="rId44" name="Button 42">
              <controlPr defaultSize="0" print="0" autoFill="0" autoPict="0" macro="[0]!opentextblock">
                <anchor moveWithCells="1" sizeWithCells="1">
                  <from>
                    <xdr:col>25</xdr:col>
                    <xdr:colOff>57150</xdr:colOff>
                    <xdr:row>55</xdr:row>
                    <xdr:rowOff>57150</xdr:rowOff>
                  </from>
                  <to>
                    <xdr:col>25</xdr:col>
                    <xdr:colOff>1314450</xdr:colOff>
                    <xdr:row>55</xdr:row>
                    <xdr:rowOff>257175</xdr:rowOff>
                  </to>
                </anchor>
              </controlPr>
            </control>
          </mc:Choice>
        </mc:AlternateContent>
        <mc:AlternateContent xmlns:mc="http://schemas.openxmlformats.org/markup-compatibility/2006">
          <mc:Choice Requires="x14">
            <control shapeId="4139" r:id="rId45" name="Button 43">
              <controlPr defaultSize="0" print="0" autoFill="0" autoPict="0" macro="[0]!opentextblock">
                <anchor moveWithCells="1" sizeWithCells="1">
                  <from>
                    <xdr:col>25</xdr:col>
                    <xdr:colOff>57150</xdr:colOff>
                    <xdr:row>56</xdr:row>
                    <xdr:rowOff>57150</xdr:rowOff>
                  </from>
                  <to>
                    <xdr:col>25</xdr:col>
                    <xdr:colOff>1314450</xdr:colOff>
                    <xdr:row>56</xdr:row>
                    <xdr:rowOff>257175</xdr:rowOff>
                  </to>
                </anchor>
              </controlPr>
            </control>
          </mc:Choice>
        </mc:AlternateContent>
        <mc:AlternateContent xmlns:mc="http://schemas.openxmlformats.org/markup-compatibility/2006">
          <mc:Choice Requires="x14">
            <control shapeId="4140" r:id="rId46" name="Button 44">
              <controlPr defaultSize="0" print="0" autoFill="0" autoPict="0" macro="[0]!opentextblock">
                <anchor moveWithCells="1" sizeWithCells="1">
                  <from>
                    <xdr:col>25</xdr:col>
                    <xdr:colOff>57150</xdr:colOff>
                    <xdr:row>57</xdr:row>
                    <xdr:rowOff>57150</xdr:rowOff>
                  </from>
                  <to>
                    <xdr:col>25</xdr:col>
                    <xdr:colOff>1314450</xdr:colOff>
                    <xdr:row>57</xdr:row>
                    <xdr:rowOff>257175</xdr:rowOff>
                  </to>
                </anchor>
              </controlPr>
            </control>
          </mc:Choice>
        </mc:AlternateContent>
        <mc:AlternateContent xmlns:mc="http://schemas.openxmlformats.org/markup-compatibility/2006">
          <mc:Choice Requires="x14">
            <control shapeId="4141" r:id="rId47" name="Button 45">
              <controlPr defaultSize="0" print="0" autoFill="0" autoPict="0" macro="[0]!opentextblock">
                <anchor moveWithCells="1" sizeWithCells="1">
                  <from>
                    <xdr:col>25</xdr:col>
                    <xdr:colOff>57150</xdr:colOff>
                    <xdr:row>58</xdr:row>
                    <xdr:rowOff>57150</xdr:rowOff>
                  </from>
                  <to>
                    <xdr:col>25</xdr:col>
                    <xdr:colOff>1314450</xdr:colOff>
                    <xdr:row>58</xdr:row>
                    <xdr:rowOff>257175</xdr:rowOff>
                  </to>
                </anchor>
              </controlPr>
            </control>
          </mc:Choice>
        </mc:AlternateContent>
        <mc:AlternateContent xmlns:mc="http://schemas.openxmlformats.org/markup-compatibility/2006">
          <mc:Choice Requires="x14">
            <control shapeId="4142" r:id="rId48" name="Button 46">
              <controlPr defaultSize="0" print="0" autoFill="0" autoPict="0" macro="[0]!opentextblock">
                <anchor moveWithCells="1" sizeWithCells="1">
                  <from>
                    <xdr:col>25</xdr:col>
                    <xdr:colOff>57150</xdr:colOff>
                    <xdr:row>59</xdr:row>
                    <xdr:rowOff>57150</xdr:rowOff>
                  </from>
                  <to>
                    <xdr:col>25</xdr:col>
                    <xdr:colOff>1314450</xdr:colOff>
                    <xdr:row>59</xdr:row>
                    <xdr:rowOff>257175</xdr:rowOff>
                  </to>
                </anchor>
              </controlPr>
            </control>
          </mc:Choice>
        </mc:AlternateContent>
        <mc:AlternateContent xmlns:mc="http://schemas.openxmlformats.org/markup-compatibility/2006">
          <mc:Choice Requires="x14">
            <control shapeId="4143" r:id="rId49" name="Button 47">
              <controlPr defaultSize="0" print="0" autoFill="0" autoPict="0" macro="[0]!opentextblock">
                <anchor moveWithCells="1" sizeWithCells="1">
                  <from>
                    <xdr:col>25</xdr:col>
                    <xdr:colOff>57150</xdr:colOff>
                    <xdr:row>60</xdr:row>
                    <xdr:rowOff>57150</xdr:rowOff>
                  </from>
                  <to>
                    <xdr:col>25</xdr:col>
                    <xdr:colOff>1314450</xdr:colOff>
                    <xdr:row>60</xdr:row>
                    <xdr:rowOff>257175</xdr:rowOff>
                  </to>
                </anchor>
              </controlPr>
            </control>
          </mc:Choice>
        </mc:AlternateContent>
        <mc:AlternateContent xmlns:mc="http://schemas.openxmlformats.org/markup-compatibility/2006">
          <mc:Choice Requires="x14">
            <control shapeId="4144" r:id="rId50" name="Button 48">
              <controlPr defaultSize="0" print="0" autoFill="0" autoPict="0" macro="[0]!opentextblock">
                <anchor moveWithCells="1" sizeWithCells="1">
                  <from>
                    <xdr:col>25</xdr:col>
                    <xdr:colOff>57150</xdr:colOff>
                    <xdr:row>61</xdr:row>
                    <xdr:rowOff>57150</xdr:rowOff>
                  </from>
                  <to>
                    <xdr:col>25</xdr:col>
                    <xdr:colOff>1314450</xdr:colOff>
                    <xdr:row>61</xdr:row>
                    <xdr:rowOff>257175</xdr:rowOff>
                  </to>
                </anchor>
              </controlPr>
            </control>
          </mc:Choice>
        </mc:AlternateContent>
        <mc:AlternateContent xmlns:mc="http://schemas.openxmlformats.org/markup-compatibility/2006">
          <mc:Choice Requires="x14">
            <control shapeId="4145" r:id="rId51" name="Button 49">
              <controlPr defaultSize="0" print="0" autoFill="0" autoPict="0" macro="[0]!opentextblock">
                <anchor moveWithCells="1" sizeWithCells="1">
                  <from>
                    <xdr:col>25</xdr:col>
                    <xdr:colOff>57150</xdr:colOff>
                    <xdr:row>62</xdr:row>
                    <xdr:rowOff>57150</xdr:rowOff>
                  </from>
                  <to>
                    <xdr:col>25</xdr:col>
                    <xdr:colOff>1314450</xdr:colOff>
                    <xdr:row>62</xdr:row>
                    <xdr:rowOff>257175</xdr:rowOff>
                  </to>
                </anchor>
              </controlPr>
            </control>
          </mc:Choice>
        </mc:AlternateContent>
        <mc:AlternateContent xmlns:mc="http://schemas.openxmlformats.org/markup-compatibility/2006">
          <mc:Choice Requires="x14">
            <control shapeId="4146" r:id="rId52" name="Button 50">
              <controlPr defaultSize="0" print="0" autoFill="0" autoPict="0" macro="[0]!opentextblock">
                <anchor moveWithCells="1" sizeWithCells="1">
                  <from>
                    <xdr:col>25</xdr:col>
                    <xdr:colOff>57150</xdr:colOff>
                    <xdr:row>63</xdr:row>
                    <xdr:rowOff>57150</xdr:rowOff>
                  </from>
                  <to>
                    <xdr:col>25</xdr:col>
                    <xdr:colOff>1314450</xdr:colOff>
                    <xdr:row>63</xdr:row>
                    <xdr:rowOff>257175</xdr:rowOff>
                  </to>
                </anchor>
              </controlPr>
            </control>
          </mc:Choice>
        </mc:AlternateContent>
        <mc:AlternateContent xmlns:mc="http://schemas.openxmlformats.org/markup-compatibility/2006">
          <mc:Choice Requires="x14">
            <control shapeId="4147" r:id="rId53" name="Button 51">
              <controlPr defaultSize="0" print="0" autoFill="0" autoPict="0" macro="[0]!opentextblock">
                <anchor moveWithCells="1" sizeWithCells="1">
                  <from>
                    <xdr:col>25</xdr:col>
                    <xdr:colOff>57150</xdr:colOff>
                    <xdr:row>64</xdr:row>
                    <xdr:rowOff>57150</xdr:rowOff>
                  </from>
                  <to>
                    <xdr:col>25</xdr:col>
                    <xdr:colOff>1314450</xdr:colOff>
                    <xdr:row>64</xdr:row>
                    <xdr:rowOff>257175</xdr:rowOff>
                  </to>
                </anchor>
              </controlPr>
            </control>
          </mc:Choice>
        </mc:AlternateContent>
        <mc:AlternateContent xmlns:mc="http://schemas.openxmlformats.org/markup-compatibility/2006">
          <mc:Choice Requires="x14">
            <control shapeId="4148" r:id="rId54" name="Button 52">
              <controlPr defaultSize="0" print="0" autoFill="0" autoPict="0" macro="[0]!opentextblock">
                <anchor moveWithCells="1" sizeWithCells="1">
                  <from>
                    <xdr:col>25</xdr:col>
                    <xdr:colOff>57150</xdr:colOff>
                    <xdr:row>65</xdr:row>
                    <xdr:rowOff>57150</xdr:rowOff>
                  </from>
                  <to>
                    <xdr:col>25</xdr:col>
                    <xdr:colOff>1314450</xdr:colOff>
                    <xdr:row>65</xdr:row>
                    <xdr:rowOff>257175</xdr:rowOff>
                  </to>
                </anchor>
              </controlPr>
            </control>
          </mc:Choice>
        </mc:AlternateContent>
        <mc:AlternateContent xmlns:mc="http://schemas.openxmlformats.org/markup-compatibility/2006">
          <mc:Choice Requires="x14">
            <control shapeId="4149" r:id="rId55" name="Button 53">
              <controlPr defaultSize="0" print="0" autoFill="0" autoPict="0" macro="[0]!opentextblock">
                <anchor moveWithCells="1" sizeWithCells="1">
                  <from>
                    <xdr:col>25</xdr:col>
                    <xdr:colOff>57150</xdr:colOff>
                    <xdr:row>66</xdr:row>
                    <xdr:rowOff>57150</xdr:rowOff>
                  </from>
                  <to>
                    <xdr:col>25</xdr:col>
                    <xdr:colOff>1314450</xdr:colOff>
                    <xdr:row>66</xdr:row>
                    <xdr:rowOff>257175</xdr:rowOff>
                  </to>
                </anchor>
              </controlPr>
            </control>
          </mc:Choice>
        </mc:AlternateContent>
        <mc:AlternateContent xmlns:mc="http://schemas.openxmlformats.org/markup-compatibility/2006">
          <mc:Choice Requires="x14">
            <control shapeId="4150" r:id="rId56" name="Button 54">
              <controlPr defaultSize="0" print="0" autoFill="0" autoPict="0" macro="[0]!opentextblock">
                <anchor moveWithCells="1" sizeWithCells="1">
                  <from>
                    <xdr:col>25</xdr:col>
                    <xdr:colOff>57150</xdr:colOff>
                    <xdr:row>67</xdr:row>
                    <xdr:rowOff>57150</xdr:rowOff>
                  </from>
                  <to>
                    <xdr:col>25</xdr:col>
                    <xdr:colOff>1314450</xdr:colOff>
                    <xdr:row>67</xdr:row>
                    <xdr:rowOff>257175</xdr:rowOff>
                  </to>
                </anchor>
              </controlPr>
            </control>
          </mc:Choice>
        </mc:AlternateContent>
        <mc:AlternateContent xmlns:mc="http://schemas.openxmlformats.org/markup-compatibility/2006">
          <mc:Choice Requires="x14">
            <control shapeId="4151" r:id="rId57" name="Button 55">
              <controlPr defaultSize="0" print="0" autoFill="0" autoPict="0" macro="[0]!opentextblock">
                <anchor moveWithCells="1" sizeWithCells="1">
                  <from>
                    <xdr:col>25</xdr:col>
                    <xdr:colOff>57150</xdr:colOff>
                    <xdr:row>68</xdr:row>
                    <xdr:rowOff>57150</xdr:rowOff>
                  </from>
                  <to>
                    <xdr:col>25</xdr:col>
                    <xdr:colOff>1314450</xdr:colOff>
                    <xdr:row>68</xdr:row>
                    <xdr:rowOff>257175</xdr:rowOff>
                  </to>
                </anchor>
              </controlPr>
            </control>
          </mc:Choice>
        </mc:AlternateContent>
        <mc:AlternateContent xmlns:mc="http://schemas.openxmlformats.org/markup-compatibility/2006">
          <mc:Choice Requires="x14">
            <control shapeId="4152" r:id="rId58" name="Button 56">
              <controlPr defaultSize="0" print="0" autoFill="0" autoPict="0" macro="[0]!opentextblock">
                <anchor moveWithCells="1" sizeWithCells="1">
                  <from>
                    <xdr:col>25</xdr:col>
                    <xdr:colOff>57150</xdr:colOff>
                    <xdr:row>69</xdr:row>
                    <xdr:rowOff>57150</xdr:rowOff>
                  </from>
                  <to>
                    <xdr:col>25</xdr:col>
                    <xdr:colOff>1314450</xdr:colOff>
                    <xdr:row>69</xdr:row>
                    <xdr:rowOff>257175</xdr:rowOff>
                  </to>
                </anchor>
              </controlPr>
            </control>
          </mc:Choice>
        </mc:AlternateContent>
        <mc:AlternateContent xmlns:mc="http://schemas.openxmlformats.org/markup-compatibility/2006">
          <mc:Choice Requires="x14">
            <control shapeId="4153" r:id="rId59" name="Button 57">
              <controlPr defaultSize="0" print="0" autoFill="0" autoPict="0" macro="[0]!opentextblock">
                <anchor moveWithCells="1" sizeWithCells="1">
                  <from>
                    <xdr:col>25</xdr:col>
                    <xdr:colOff>57150</xdr:colOff>
                    <xdr:row>70</xdr:row>
                    <xdr:rowOff>57150</xdr:rowOff>
                  </from>
                  <to>
                    <xdr:col>25</xdr:col>
                    <xdr:colOff>1314450</xdr:colOff>
                    <xdr:row>70</xdr:row>
                    <xdr:rowOff>257175</xdr:rowOff>
                  </to>
                </anchor>
              </controlPr>
            </control>
          </mc:Choice>
        </mc:AlternateContent>
        <mc:AlternateContent xmlns:mc="http://schemas.openxmlformats.org/markup-compatibility/2006">
          <mc:Choice Requires="x14">
            <control shapeId="4154" r:id="rId60" name="Button 58">
              <controlPr defaultSize="0" print="0" autoFill="0" autoPict="0" macro="[0]!opentextblock">
                <anchor moveWithCells="1" sizeWithCells="1">
                  <from>
                    <xdr:col>25</xdr:col>
                    <xdr:colOff>57150</xdr:colOff>
                    <xdr:row>71</xdr:row>
                    <xdr:rowOff>57150</xdr:rowOff>
                  </from>
                  <to>
                    <xdr:col>25</xdr:col>
                    <xdr:colOff>1314450</xdr:colOff>
                    <xdr:row>71</xdr:row>
                    <xdr:rowOff>257175</xdr:rowOff>
                  </to>
                </anchor>
              </controlPr>
            </control>
          </mc:Choice>
        </mc:AlternateContent>
        <mc:AlternateContent xmlns:mc="http://schemas.openxmlformats.org/markup-compatibility/2006">
          <mc:Choice Requires="x14">
            <control shapeId="4155" r:id="rId61" name="Button 59">
              <controlPr defaultSize="0" print="0" autoFill="0" autoPict="0" macro="[0]!opentextblock">
                <anchor moveWithCells="1" sizeWithCells="1">
                  <from>
                    <xdr:col>25</xdr:col>
                    <xdr:colOff>57150</xdr:colOff>
                    <xdr:row>72</xdr:row>
                    <xdr:rowOff>57150</xdr:rowOff>
                  </from>
                  <to>
                    <xdr:col>25</xdr:col>
                    <xdr:colOff>1314450</xdr:colOff>
                    <xdr:row>72</xdr:row>
                    <xdr:rowOff>257175</xdr:rowOff>
                  </to>
                </anchor>
              </controlPr>
            </control>
          </mc:Choice>
        </mc:AlternateContent>
        <mc:AlternateContent xmlns:mc="http://schemas.openxmlformats.org/markup-compatibility/2006">
          <mc:Choice Requires="x14">
            <control shapeId="4156" r:id="rId62" name="Button 60">
              <controlPr defaultSize="0" print="0" autoFill="0" autoPict="0" macro="[0]!opentextblock">
                <anchor moveWithCells="1" sizeWithCells="1">
                  <from>
                    <xdr:col>25</xdr:col>
                    <xdr:colOff>57150</xdr:colOff>
                    <xdr:row>73</xdr:row>
                    <xdr:rowOff>57150</xdr:rowOff>
                  </from>
                  <to>
                    <xdr:col>25</xdr:col>
                    <xdr:colOff>1314450</xdr:colOff>
                    <xdr:row>73</xdr:row>
                    <xdr:rowOff>257175</xdr:rowOff>
                  </to>
                </anchor>
              </controlPr>
            </control>
          </mc:Choice>
        </mc:AlternateContent>
        <mc:AlternateContent xmlns:mc="http://schemas.openxmlformats.org/markup-compatibility/2006">
          <mc:Choice Requires="x14">
            <control shapeId="4157" r:id="rId63" name="Button 61">
              <controlPr defaultSize="0" print="0" autoFill="0" autoPict="0" macro="[0]!opentextblock">
                <anchor moveWithCells="1" sizeWithCells="1">
                  <from>
                    <xdr:col>25</xdr:col>
                    <xdr:colOff>57150</xdr:colOff>
                    <xdr:row>74</xdr:row>
                    <xdr:rowOff>57150</xdr:rowOff>
                  </from>
                  <to>
                    <xdr:col>25</xdr:col>
                    <xdr:colOff>1314450</xdr:colOff>
                    <xdr:row>74</xdr:row>
                    <xdr:rowOff>257175</xdr:rowOff>
                  </to>
                </anchor>
              </controlPr>
            </control>
          </mc:Choice>
        </mc:AlternateContent>
        <mc:AlternateContent xmlns:mc="http://schemas.openxmlformats.org/markup-compatibility/2006">
          <mc:Choice Requires="x14">
            <control shapeId="4158" r:id="rId64" name="Button 62">
              <controlPr defaultSize="0" print="0" autoFill="0" autoPict="0" macro="[0]!opentextblock">
                <anchor moveWithCells="1" sizeWithCells="1">
                  <from>
                    <xdr:col>25</xdr:col>
                    <xdr:colOff>57150</xdr:colOff>
                    <xdr:row>75</xdr:row>
                    <xdr:rowOff>57150</xdr:rowOff>
                  </from>
                  <to>
                    <xdr:col>25</xdr:col>
                    <xdr:colOff>1314450</xdr:colOff>
                    <xdr:row>75</xdr:row>
                    <xdr:rowOff>257175</xdr:rowOff>
                  </to>
                </anchor>
              </controlPr>
            </control>
          </mc:Choice>
        </mc:AlternateContent>
        <mc:AlternateContent xmlns:mc="http://schemas.openxmlformats.org/markup-compatibility/2006">
          <mc:Choice Requires="x14">
            <control shapeId="4159" r:id="rId65" name="Button 63">
              <controlPr defaultSize="0" print="0" autoFill="0" autoPict="0" macro="[0]!opentextblock">
                <anchor moveWithCells="1" sizeWithCells="1">
                  <from>
                    <xdr:col>25</xdr:col>
                    <xdr:colOff>57150</xdr:colOff>
                    <xdr:row>76</xdr:row>
                    <xdr:rowOff>57150</xdr:rowOff>
                  </from>
                  <to>
                    <xdr:col>25</xdr:col>
                    <xdr:colOff>1314450</xdr:colOff>
                    <xdr:row>76</xdr:row>
                    <xdr:rowOff>257175</xdr:rowOff>
                  </to>
                </anchor>
              </controlPr>
            </control>
          </mc:Choice>
        </mc:AlternateContent>
        <mc:AlternateContent xmlns:mc="http://schemas.openxmlformats.org/markup-compatibility/2006">
          <mc:Choice Requires="x14">
            <control shapeId="4160" r:id="rId66" name="Button 64">
              <controlPr defaultSize="0" print="0" autoFill="0" autoPict="0" macro="[0]!opentextblock">
                <anchor moveWithCells="1" sizeWithCells="1">
                  <from>
                    <xdr:col>25</xdr:col>
                    <xdr:colOff>57150</xdr:colOff>
                    <xdr:row>77</xdr:row>
                    <xdr:rowOff>57150</xdr:rowOff>
                  </from>
                  <to>
                    <xdr:col>25</xdr:col>
                    <xdr:colOff>1314450</xdr:colOff>
                    <xdr:row>77</xdr:row>
                    <xdr:rowOff>257175</xdr:rowOff>
                  </to>
                </anchor>
              </controlPr>
            </control>
          </mc:Choice>
        </mc:AlternateContent>
        <mc:AlternateContent xmlns:mc="http://schemas.openxmlformats.org/markup-compatibility/2006">
          <mc:Choice Requires="x14">
            <control shapeId="4161" r:id="rId67" name="Button 65">
              <controlPr defaultSize="0" print="0" autoFill="0" autoPict="0" macro="[0]!opentextblock">
                <anchor moveWithCells="1" sizeWithCells="1">
                  <from>
                    <xdr:col>25</xdr:col>
                    <xdr:colOff>57150</xdr:colOff>
                    <xdr:row>78</xdr:row>
                    <xdr:rowOff>57150</xdr:rowOff>
                  </from>
                  <to>
                    <xdr:col>25</xdr:col>
                    <xdr:colOff>1314450</xdr:colOff>
                    <xdr:row>78</xdr:row>
                    <xdr:rowOff>257175</xdr:rowOff>
                  </to>
                </anchor>
              </controlPr>
            </control>
          </mc:Choice>
        </mc:AlternateContent>
        <mc:AlternateContent xmlns:mc="http://schemas.openxmlformats.org/markup-compatibility/2006">
          <mc:Choice Requires="x14">
            <control shapeId="4162" r:id="rId68" name="Button 66">
              <controlPr defaultSize="0" print="0" autoFill="0" autoPict="0" macro="[0]!opentextblock">
                <anchor moveWithCells="1" sizeWithCells="1">
                  <from>
                    <xdr:col>25</xdr:col>
                    <xdr:colOff>57150</xdr:colOff>
                    <xdr:row>79</xdr:row>
                    <xdr:rowOff>57150</xdr:rowOff>
                  </from>
                  <to>
                    <xdr:col>25</xdr:col>
                    <xdr:colOff>1314450</xdr:colOff>
                    <xdr:row>79</xdr:row>
                    <xdr:rowOff>257175</xdr:rowOff>
                  </to>
                </anchor>
              </controlPr>
            </control>
          </mc:Choice>
        </mc:AlternateContent>
        <mc:AlternateContent xmlns:mc="http://schemas.openxmlformats.org/markup-compatibility/2006">
          <mc:Choice Requires="x14">
            <control shapeId="4163" r:id="rId69" name="Button 67">
              <controlPr defaultSize="0" print="0" autoFill="0" autoPict="0" macro="[0]!opentextblock">
                <anchor moveWithCells="1" sizeWithCells="1">
                  <from>
                    <xdr:col>25</xdr:col>
                    <xdr:colOff>57150</xdr:colOff>
                    <xdr:row>80</xdr:row>
                    <xdr:rowOff>57150</xdr:rowOff>
                  </from>
                  <to>
                    <xdr:col>25</xdr:col>
                    <xdr:colOff>1314450</xdr:colOff>
                    <xdr:row>80</xdr:row>
                    <xdr:rowOff>257175</xdr:rowOff>
                  </to>
                </anchor>
              </controlPr>
            </control>
          </mc:Choice>
        </mc:AlternateContent>
        <mc:AlternateContent xmlns:mc="http://schemas.openxmlformats.org/markup-compatibility/2006">
          <mc:Choice Requires="x14">
            <control shapeId="4164" r:id="rId70" name="Button 68">
              <controlPr defaultSize="0" print="0" autoFill="0" autoPict="0" macro="[0]!opentextblock">
                <anchor moveWithCells="1" sizeWithCells="1">
                  <from>
                    <xdr:col>25</xdr:col>
                    <xdr:colOff>57150</xdr:colOff>
                    <xdr:row>81</xdr:row>
                    <xdr:rowOff>57150</xdr:rowOff>
                  </from>
                  <to>
                    <xdr:col>25</xdr:col>
                    <xdr:colOff>1314450</xdr:colOff>
                    <xdr:row>81</xdr:row>
                    <xdr:rowOff>257175</xdr:rowOff>
                  </to>
                </anchor>
              </controlPr>
            </control>
          </mc:Choice>
        </mc:AlternateContent>
        <mc:AlternateContent xmlns:mc="http://schemas.openxmlformats.org/markup-compatibility/2006">
          <mc:Choice Requires="x14">
            <control shapeId="4165" r:id="rId71" name="Button 69">
              <controlPr defaultSize="0" print="0" autoFill="0" autoPict="0" macro="[0]!opentextblock">
                <anchor moveWithCells="1" sizeWithCells="1">
                  <from>
                    <xdr:col>25</xdr:col>
                    <xdr:colOff>57150</xdr:colOff>
                    <xdr:row>82</xdr:row>
                    <xdr:rowOff>57150</xdr:rowOff>
                  </from>
                  <to>
                    <xdr:col>25</xdr:col>
                    <xdr:colOff>1314450</xdr:colOff>
                    <xdr:row>82</xdr:row>
                    <xdr:rowOff>257175</xdr:rowOff>
                  </to>
                </anchor>
              </controlPr>
            </control>
          </mc:Choice>
        </mc:AlternateContent>
        <mc:AlternateContent xmlns:mc="http://schemas.openxmlformats.org/markup-compatibility/2006">
          <mc:Choice Requires="x14">
            <control shapeId="4166" r:id="rId72" name="Button 70">
              <controlPr defaultSize="0" print="0" autoFill="0" autoPict="0" macro="[0]!opentextblock">
                <anchor moveWithCells="1" sizeWithCells="1">
                  <from>
                    <xdr:col>25</xdr:col>
                    <xdr:colOff>57150</xdr:colOff>
                    <xdr:row>83</xdr:row>
                    <xdr:rowOff>57150</xdr:rowOff>
                  </from>
                  <to>
                    <xdr:col>25</xdr:col>
                    <xdr:colOff>1314450</xdr:colOff>
                    <xdr:row>83</xdr:row>
                    <xdr:rowOff>257175</xdr:rowOff>
                  </to>
                </anchor>
              </controlPr>
            </control>
          </mc:Choice>
        </mc:AlternateContent>
        <mc:AlternateContent xmlns:mc="http://schemas.openxmlformats.org/markup-compatibility/2006">
          <mc:Choice Requires="x14">
            <control shapeId="4167" r:id="rId73" name="Button 71">
              <controlPr defaultSize="0" print="0" autoFill="0" autoPict="0" macro="[0]!opentextblock">
                <anchor moveWithCells="1" sizeWithCells="1">
                  <from>
                    <xdr:col>25</xdr:col>
                    <xdr:colOff>57150</xdr:colOff>
                    <xdr:row>84</xdr:row>
                    <xdr:rowOff>57150</xdr:rowOff>
                  </from>
                  <to>
                    <xdr:col>25</xdr:col>
                    <xdr:colOff>1314450</xdr:colOff>
                    <xdr:row>84</xdr:row>
                    <xdr:rowOff>257175</xdr:rowOff>
                  </to>
                </anchor>
              </controlPr>
            </control>
          </mc:Choice>
        </mc:AlternateContent>
        <mc:AlternateContent xmlns:mc="http://schemas.openxmlformats.org/markup-compatibility/2006">
          <mc:Choice Requires="x14">
            <control shapeId="4168" r:id="rId74" name="Button 72">
              <controlPr defaultSize="0" print="0" autoFill="0" autoPict="0" macro="[0]!opentextblock">
                <anchor moveWithCells="1" sizeWithCells="1">
                  <from>
                    <xdr:col>25</xdr:col>
                    <xdr:colOff>57150</xdr:colOff>
                    <xdr:row>85</xdr:row>
                    <xdr:rowOff>57150</xdr:rowOff>
                  </from>
                  <to>
                    <xdr:col>25</xdr:col>
                    <xdr:colOff>1314450</xdr:colOff>
                    <xdr:row>85</xdr:row>
                    <xdr:rowOff>257175</xdr:rowOff>
                  </to>
                </anchor>
              </controlPr>
            </control>
          </mc:Choice>
        </mc:AlternateContent>
        <mc:AlternateContent xmlns:mc="http://schemas.openxmlformats.org/markup-compatibility/2006">
          <mc:Choice Requires="x14">
            <control shapeId="4169" r:id="rId75" name="Button 73">
              <controlPr defaultSize="0" print="0" autoFill="0" autoPict="0" macro="[0]!opentextblock">
                <anchor moveWithCells="1" sizeWithCells="1">
                  <from>
                    <xdr:col>25</xdr:col>
                    <xdr:colOff>57150</xdr:colOff>
                    <xdr:row>86</xdr:row>
                    <xdr:rowOff>57150</xdr:rowOff>
                  </from>
                  <to>
                    <xdr:col>25</xdr:col>
                    <xdr:colOff>1314450</xdr:colOff>
                    <xdr:row>86</xdr:row>
                    <xdr:rowOff>257175</xdr:rowOff>
                  </to>
                </anchor>
              </controlPr>
            </control>
          </mc:Choice>
        </mc:AlternateContent>
        <mc:AlternateContent xmlns:mc="http://schemas.openxmlformats.org/markup-compatibility/2006">
          <mc:Choice Requires="x14">
            <control shapeId="4170" r:id="rId76" name="Button 74">
              <controlPr defaultSize="0" print="0" autoFill="0" autoPict="0" macro="[0]!opentextblock">
                <anchor moveWithCells="1" sizeWithCells="1">
                  <from>
                    <xdr:col>25</xdr:col>
                    <xdr:colOff>57150</xdr:colOff>
                    <xdr:row>87</xdr:row>
                    <xdr:rowOff>57150</xdr:rowOff>
                  </from>
                  <to>
                    <xdr:col>25</xdr:col>
                    <xdr:colOff>1314450</xdr:colOff>
                    <xdr:row>87</xdr:row>
                    <xdr:rowOff>257175</xdr:rowOff>
                  </to>
                </anchor>
              </controlPr>
            </control>
          </mc:Choice>
        </mc:AlternateContent>
        <mc:AlternateContent xmlns:mc="http://schemas.openxmlformats.org/markup-compatibility/2006">
          <mc:Choice Requires="x14">
            <control shapeId="4171" r:id="rId77" name="Button 75">
              <controlPr defaultSize="0" print="0" autoFill="0" autoPict="0" macro="[0]!opentextblock">
                <anchor moveWithCells="1" sizeWithCells="1">
                  <from>
                    <xdr:col>25</xdr:col>
                    <xdr:colOff>57150</xdr:colOff>
                    <xdr:row>88</xdr:row>
                    <xdr:rowOff>57150</xdr:rowOff>
                  </from>
                  <to>
                    <xdr:col>25</xdr:col>
                    <xdr:colOff>1314450</xdr:colOff>
                    <xdr:row>88</xdr:row>
                    <xdr:rowOff>257175</xdr:rowOff>
                  </to>
                </anchor>
              </controlPr>
            </control>
          </mc:Choice>
        </mc:AlternateContent>
        <mc:AlternateContent xmlns:mc="http://schemas.openxmlformats.org/markup-compatibility/2006">
          <mc:Choice Requires="x14">
            <control shapeId="4172" r:id="rId78" name="Button 76">
              <controlPr defaultSize="0" print="0" autoFill="0" autoPict="0" macro="[0]!opentextblock">
                <anchor moveWithCells="1" sizeWithCells="1">
                  <from>
                    <xdr:col>25</xdr:col>
                    <xdr:colOff>57150</xdr:colOff>
                    <xdr:row>89</xdr:row>
                    <xdr:rowOff>57150</xdr:rowOff>
                  </from>
                  <to>
                    <xdr:col>25</xdr:col>
                    <xdr:colOff>1314450</xdr:colOff>
                    <xdr:row>89</xdr:row>
                    <xdr:rowOff>257175</xdr:rowOff>
                  </to>
                </anchor>
              </controlPr>
            </control>
          </mc:Choice>
        </mc:AlternateContent>
        <mc:AlternateContent xmlns:mc="http://schemas.openxmlformats.org/markup-compatibility/2006">
          <mc:Choice Requires="x14">
            <control shapeId="4173" r:id="rId79" name="Button 77">
              <controlPr defaultSize="0" print="0" autoFill="0" autoPict="0" macro="[0]!opentextblock">
                <anchor moveWithCells="1" sizeWithCells="1">
                  <from>
                    <xdr:col>25</xdr:col>
                    <xdr:colOff>57150</xdr:colOff>
                    <xdr:row>90</xdr:row>
                    <xdr:rowOff>57150</xdr:rowOff>
                  </from>
                  <to>
                    <xdr:col>25</xdr:col>
                    <xdr:colOff>1314450</xdr:colOff>
                    <xdr:row>90</xdr:row>
                    <xdr:rowOff>257175</xdr:rowOff>
                  </to>
                </anchor>
              </controlPr>
            </control>
          </mc:Choice>
        </mc:AlternateContent>
        <mc:AlternateContent xmlns:mc="http://schemas.openxmlformats.org/markup-compatibility/2006">
          <mc:Choice Requires="x14">
            <control shapeId="4174" r:id="rId80" name="Button 78">
              <controlPr defaultSize="0" print="0" autoFill="0" autoPict="0" macro="[0]!opentextblock">
                <anchor moveWithCells="1" sizeWithCells="1">
                  <from>
                    <xdr:col>25</xdr:col>
                    <xdr:colOff>57150</xdr:colOff>
                    <xdr:row>91</xdr:row>
                    <xdr:rowOff>57150</xdr:rowOff>
                  </from>
                  <to>
                    <xdr:col>25</xdr:col>
                    <xdr:colOff>1314450</xdr:colOff>
                    <xdr:row>91</xdr:row>
                    <xdr:rowOff>257175</xdr:rowOff>
                  </to>
                </anchor>
              </controlPr>
            </control>
          </mc:Choice>
        </mc:AlternateContent>
        <mc:AlternateContent xmlns:mc="http://schemas.openxmlformats.org/markup-compatibility/2006">
          <mc:Choice Requires="x14">
            <control shapeId="4175" r:id="rId81" name="Button 79">
              <controlPr defaultSize="0" print="0" autoFill="0" autoPict="0" macro="[0]!opentextblock">
                <anchor moveWithCells="1" sizeWithCells="1">
                  <from>
                    <xdr:col>25</xdr:col>
                    <xdr:colOff>57150</xdr:colOff>
                    <xdr:row>92</xdr:row>
                    <xdr:rowOff>57150</xdr:rowOff>
                  </from>
                  <to>
                    <xdr:col>25</xdr:col>
                    <xdr:colOff>1314450</xdr:colOff>
                    <xdr:row>92</xdr:row>
                    <xdr:rowOff>257175</xdr:rowOff>
                  </to>
                </anchor>
              </controlPr>
            </control>
          </mc:Choice>
        </mc:AlternateContent>
        <mc:AlternateContent xmlns:mc="http://schemas.openxmlformats.org/markup-compatibility/2006">
          <mc:Choice Requires="x14">
            <control shapeId="4176" r:id="rId82" name="Button 80">
              <controlPr defaultSize="0" print="0" autoFill="0" autoPict="0" macro="[0]!opentextblock">
                <anchor moveWithCells="1" sizeWithCells="1">
                  <from>
                    <xdr:col>25</xdr:col>
                    <xdr:colOff>57150</xdr:colOff>
                    <xdr:row>93</xdr:row>
                    <xdr:rowOff>57150</xdr:rowOff>
                  </from>
                  <to>
                    <xdr:col>25</xdr:col>
                    <xdr:colOff>1314450</xdr:colOff>
                    <xdr:row>93</xdr:row>
                    <xdr:rowOff>257175</xdr:rowOff>
                  </to>
                </anchor>
              </controlPr>
            </control>
          </mc:Choice>
        </mc:AlternateContent>
        <mc:AlternateContent xmlns:mc="http://schemas.openxmlformats.org/markup-compatibility/2006">
          <mc:Choice Requires="x14">
            <control shapeId="4177" r:id="rId83" name="Button 81">
              <controlPr defaultSize="0" print="0" autoFill="0" autoPict="0" macro="[0]!opentextblock">
                <anchor moveWithCells="1" sizeWithCells="1">
                  <from>
                    <xdr:col>25</xdr:col>
                    <xdr:colOff>57150</xdr:colOff>
                    <xdr:row>94</xdr:row>
                    <xdr:rowOff>57150</xdr:rowOff>
                  </from>
                  <to>
                    <xdr:col>25</xdr:col>
                    <xdr:colOff>1314450</xdr:colOff>
                    <xdr:row>94</xdr:row>
                    <xdr:rowOff>257175</xdr:rowOff>
                  </to>
                </anchor>
              </controlPr>
            </control>
          </mc:Choice>
        </mc:AlternateContent>
        <mc:AlternateContent xmlns:mc="http://schemas.openxmlformats.org/markup-compatibility/2006">
          <mc:Choice Requires="x14">
            <control shapeId="4178" r:id="rId84" name="Button 82">
              <controlPr defaultSize="0" print="0" autoFill="0" autoPict="0" macro="[0]!opentextblock">
                <anchor moveWithCells="1" sizeWithCells="1">
                  <from>
                    <xdr:col>25</xdr:col>
                    <xdr:colOff>57150</xdr:colOff>
                    <xdr:row>95</xdr:row>
                    <xdr:rowOff>57150</xdr:rowOff>
                  </from>
                  <to>
                    <xdr:col>25</xdr:col>
                    <xdr:colOff>1314450</xdr:colOff>
                    <xdr:row>95</xdr:row>
                    <xdr:rowOff>257175</xdr:rowOff>
                  </to>
                </anchor>
              </controlPr>
            </control>
          </mc:Choice>
        </mc:AlternateContent>
        <mc:AlternateContent xmlns:mc="http://schemas.openxmlformats.org/markup-compatibility/2006">
          <mc:Choice Requires="x14">
            <control shapeId="4179" r:id="rId85" name="Button 83">
              <controlPr defaultSize="0" print="0" autoFill="0" autoPict="0" macro="[0]!opentextblock">
                <anchor moveWithCells="1" sizeWithCells="1">
                  <from>
                    <xdr:col>25</xdr:col>
                    <xdr:colOff>57150</xdr:colOff>
                    <xdr:row>96</xdr:row>
                    <xdr:rowOff>57150</xdr:rowOff>
                  </from>
                  <to>
                    <xdr:col>25</xdr:col>
                    <xdr:colOff>1314450</xdr:colOff>
                    <xdr:row>96</xdr:row>
                    <xdr:rowOff>257175</xdr:rowOff>
                  </to>
                </anchor>
              </controlPr>
            </control>
          </mc:Choice>
        </mc:AlternateContent>
        <mc:AlternateContent xmlns:mc="http://schemas.openxmlformats.org/markup-compatibility/2006">
          <mc:Choice Requires="x14">
            <control shapeId="4180" r:id="rId86" name="Button 84">
              <controlPr defaultSize="0" print="0" autoFill="0" autoPict="0" macro="[0]!opentextblock">
                <anchor moveWithCells="1" sizeWithCells="1">
                  <from>
                    <xdr:col>25</xdr:col>
                    <xdr:colOff>57150</xdr:colOff>
                    <xdr:row>97</xdr:row>
                    <xdr:rowOff>57150</xdr:rowOff>
                  </from>
                  <to>
                    <xdr:col>25</xdr:col>
                    <xdr:colOff>1314450</xdr:colOff>
                    <xdr:row>97</xdr:row>
                    <xdr:rowOff>257175</xdr:rowOff>
                  </to>
                </anchor>
              </controlPr>
            </control>
          </mc:Choice>
        </mc:AlternateContent>
        <mc:AlternateContent xmlns:mc="http://schemas.openxmlformats.org/markup-compatibility/2006">
          <mc:Choice Requires="x14">
            <control shapeId="4181" r:id="rId87" name="Button 85">
              <controlPr defaultSize="0" print="0" autoFill="0" autoPict="0" macro="[0]!opentextblock">
                <anchor moveWithCells="1" sizeWithCells="1">
                  <from>
                    <xdr:col>25</xdr:col>
                    <xdr:colOff>57150</xdr:colOff>
                    <xdr:row>98</xdr:row>
                    <xdr:rowOff>57150</xdr:rowOff>
                  </from>
                  <to>
                    <xdr:col>25</xdr:col>
                    <xdr:colOff>1314450</xdr:colOff>
                    <xdr:row>98</xdr:row>
                    <xdr:rowOff>257175</xdr:rowOff>
                  </to>
                </anchor>
              </controlPr>
            </control>
          </mc:Choice>
        </mc:AlternateContent>
        <mc:AlternateContent xmlns:mc="http://schemas.openxmlformats.org/markup-compatibility/2006">
          <mc:Choice Requires="x14">
            <control shapeId="4182" r:id="rId88" name="Button 86">
              <controlPr defaultSize="0" print="0" autoFill="0" autoPict="0" macro="[0]!opentextblock">
                <anchor moveWithCells="1" sizeWithCells="1">
                  <from>
                    <xdr:col>25</xdr:col>
                    <xdr:colOff>57150</xdr:colOff>
                    <xdr:row>99</xdr:row>
                    <xdr:rowOff>57150</xdr:rowOff>
                  </from>
                  <to>
                    <xdr:col>25</xdr:col>
                    <xdr:colOff>1314450</xdr:colOff>
                    <xdr:row>99</xdr:row>
                    <xdr:rowOff>257175</xdr:rowOff>
                  </to>
                </anchor>
              </controlPr>
            </control>
          </mc:Choice>
        </mc:AlternateContent>
        <mc:AlternateContent xmlns:mc="http://schemas.openxmlformats.org/markup-compatibility/2006">
          <mc:Choice Requires="x14">
            <control shapeId="4183" r:id="rId89" name="Button 87">
              <controlPr defaultSize="0" print="0" autoFill="0" autoPict="0" macro="[0]!opentextblock">
                <anchor moveWithCells="1" sizeWithCells="1">
                  <from>
                    <xdr:col>25</xdr:col>
                    <xdr:colOff>57150</xdr:colOff>
                    <xdr:row>100</xdr:row>
                    <xdr:rowOff>57150</xdr:rowOff>
                  </from>
                  <to>
                    <xdr:col>25</xdr:col>
                    <xdr:colOff>1314450</xdr:colOff>
                    <xdr:row>100</xdr:row>
                    <xdr:rowOff>257175</xdr:rowOff>
                  </to>
                </anchor>
              </controlPr>
            </control>
          </mc:Choice>
        </mc:AlternateContent>
        <mc:AlternateContent xmlns:mc="http://schemas.openxmlformats.org/markup-compatibility/2006">
          <mc:Choice Requires="x14">
            <control shapeId="4184" r:id="rId90" name="Button 88">
              <controlPr defaultSize="0" print="0" autoFill="0" autoPict="0" macro="[0]!opentextblock">
                <anchor moveWithCells="1" sizeWithCells="1">
                  <from>
                    <xdr:col>25</xdr:col>
                    <xdr:colOff>57150</xdr:colOff>
                    <xdr:row>101</xdr:row>
                    <xdr:rowOff>57150</xdr:rowOff>
                  </from>
                  <to>
                    <xdr:col>25</xdr:col>
                    <xdr:colOff>1314450</xdr:colOff>
                    <xdr:row>101</xdr:row>
                    <xdr:rowOff>257175</xdr:rowOff>
                  </to>
                </anchor>
              </controlPr>
            </control>
          </mc:Choice>
        </mc:AlternateContent>
        <mc:AlternateContent xmlns:mc="http://schemas.openxmlformats.org/markup-compatibility/2006">
          <mc:Choice Requires="x14">
            <control shapeId="4185" r:id="rId91" name="Button 89">
              <controlPr defaultSize="0" print="0" autoFill="0" autoPict="0" macro="[0]!opentextblock">
                <anchor moveWithCells="1" sizeWithCells="1">
                  <from>
                    <xdr:col>25</xdr:col>
                    <xdr:colOff>57150</xdr:colOff>
                    <xdr:row>102</xdr:row>
                    <xdr:rowOff>57150</xdr:rowOff>
                  </from>
                  <to>
                    <xdr:col>25</xdr:col>
                    <xdr:colOff>1314450</xdr:colOff>
                    <xdr:row>102</xdr:row>
                    <xdr:rowOff>257175</xdr:rowOff>
                  </to>
                </anchor>
              </controlPr>
            </control>
          </mc:Choice>
        </mc:AlternateContent>
        <mc:AlternateContent xmlns:mc="http://schemas.openxmlformats.org/markup-compatibility/2006">
          <mc:Choice Requires="x14">
            <control shapeId="4186" r:id="rId92" name="Button 90">
              <controlPr defaultSize="0" print="0" autoFill="0" autoPict="0" macro="[0]!opentextblock">
                <anchor moveWithCells="1" sizeWithCells="1">
                  <from>
                    <xdr:col>25</xdr:col>
                    <xdr:colOff>57150</xdr:colOff>
                    <xdr:row>103</xdr:row>
                    <xdr:rowOff>57150</xdr:rowOff>
                  </from>
                  <to>
                    <xdr:col>25</xdr:col>
                    <xdr:colOff>1314450</xdr:colOff>
                    <xdr:row>103</xdr:row>
                    <xdr:rowOff>257175</xdr:rowOff>
                  </to>
                </anchor>
              </controlPr>
            </control>
          </mc:Choice>
        </mc:AlternateContent>
        <mc:AlternateContent xmlns:mc="http://schemas.openxmlformats.org/markup-compatibility/2006">
          <mc:Choice Requires="x14">
            <control shapeId="4187" r:id="rId93" name="Button 91">
              <controlPr defaultSize="0" print="0" autoFill="0" autoPict="0" macro="[0]!opentextblock">
                <anchor moveWithCells="1" sizeWithCells="1">
                  <from>
                    <xdr:col>25</xdr:col>
                    <xdr:colOff>57150</xdr:colOff>
                    <xdr:row>104</xdr:row>
                    <xdr:rowOff>57150</xdr:rowOff>
                  </from>
                  <to>
                    <xdr:col>25</xdr:col>
                    <xdr:colOff>1314450</xdr:colOff>
                    <xdr:row>104</xdr:row>
                    <xdr:rowOff>257175</xdr:rowOff>
                  </to>
                </anchor>
              </controlPr>
            </control>
          </mc:Choice>
        </mc:AlternateContent>
        <mc:AlternateContent xmlns:mc="http://schemas.openxmlformats.org/markup-compatibility/2006">
          <mc:Choice Requires="x14">
            <control shapeId="4188" r:id="rId94" name="Button 92">
              <controlPr defaultSize="0" print="0" autoFill="0" autoPict="0" macro="[0]!opentextblock">
                <anchor moveWithCells="1" sizeWithCells="1">
                  <from>
                    <xdr:col>25</xdr:col>
                    <xdr:colOff>57150</xdr:colOff>
                    <xdr:row>105</xdr:row>
                    <xdr:rowOff>57150</xdr:rowOff>
                  </from>
                  <to>
                    <xdr:col>25</xdr:col>
                    <xdr:colOff>1314450</xdr:colOff>
                    <xdr:row>105</xdr:row>
                    <xdr:rowOff>257175</xdr:rowOff>
                  </to>
                </anchor>
              </controlPr>
            </control>
          </mc:Choice>
        </mc:AlternateContent>
        <mc:AlternateContent xmlns:mc="http://schemas.openxmlformats.org/markup-compatibility/2006">
          <mc:Choice Requires="x14">
            <control shapeId="4189" r:id="rId95" name="Button 93">
              <controlPr defaultSize="0" print="0" autoFill="0" autoPict="0" macro="[0]!opentextblock">
                <anchor moveWithCells="1" sizeWithCells="1">
                  <from>
                    <xdr:col>25</xdr:col>
                    <xdr:colOff>57150</xdr:colOff>
                    <xdr:row>106</xdr:row>
                    <xdr:rowOff>57150</xdr:rowOff>
                  </from>
                  <to>
                    <xdr:col>25</xdr:col>
                    <xdr:colOff>1314450</xdr:colOff>
                    <xdr:row>106</xdr:row>
                    <xdr:rowOff>257175</xdr:rowOff>
                  </to>
                </anchor>
              </controlPr>
            </control>
          </mc:Choice>
        </mc:AlternateContent>
        <mc:AlternateContent xmlns:mc="http://schemas.openxmlformats.org/markup-compatibility/2006">
          <mc:Choice Requires="x14">
            <control shapeId="4190" r:id="rId96" name="Button 94">
              <controlPr defaultSize="0" print="0" autoFill="0" autoPict="0" macro="[0]!opentextblock">
                <anchor moveWithCells="1" sizeWithCells="1">
                  <from>
                    <xdr:col>25</xdr:col>
                    <xdr:colOff>57150</xdr:colOff>
                    <xdr:row>107</xdr:row>
                    <xdr:rowOff>57150</xdr:rowOff>
                  </from>
                  <to>
                    <xdr:col>25</xdr:col>
                    <xdr:colOff>1314450</xdr:colOff>
                    <xdr:row>107</xdr:row>
                    <xdr:rowOff>257175</xdr:rowOff>
                  </to>
                </anchor>
              </controlPr>
            </control>
          </mc:Choice>
        </mc:AlternateContent>
        <mc:AlternateContent xmlns:mc="http://schemas.openxmlformats.org/markup-compatibility/2006">
          <mc:Choice Requires="x14">
            <control shapeId="4191" r:id="rId97" name="Button 95">
              <controlPr defaultSize="0" print="0" autoFill="0" autoPict="0" macro="[0]!opentextblock">
                <anchor moveWithCells="1" sizeWithCells="1">
                  <from>
                    <xdr:col>25</xdr:col>
                    <xdr:colOff>57150</xdr:colOff>
                    <xdr:row>108</xdr:row>
                    <xdr:rowOff>57150</xdr:rowOff>
                  </from>
                  <to>
                    <xdr:col>25</xdr:col>
                    <xdr:colOff>1314450</xdr:colOff>
                    <xdr:row>108</xdr:row>
                    <xdr:rowOff>257175</xdr:rowOff>
                  </to>
                </anchor>
              </controlPr>
            </control>
          </mc:Choice>
        </mc:AlternateContent>
        <mc:AlternateContent xmlns:mc="http://schemas.openxmlformats.org/markup-compatibility/2006">
          <mc:Choice Requires="x14">
            <control shapeId="4192" r:id="rId98" name="Button 96">
              <controlPr defaultSize="0" print="0" autoFill="0" autoPict="0" macro="[0]!opentextblock">
                <anchor moveWithCells="1" sizeWithCells="1">
                  <from>
                    <xdr:col>25</xdr:col>
                    <xdr:colOff>57150</xdr:colOff>
                    <xdr:row>109</xdr:row>
                    <xdr:rowOff>57150</xdr:rowOff>
                  </from>
                  <to>
                    <xdr:col>25</xdr:col>
                    <xdr:colOff>1314450</xdr:colOff>
                    <xdr:row>109</xdr:row>
                    <xdr:rowOff>257175</xdr:rowOff>
                  </to>
                </anchor>
              </controlPr>
            </control>
          </mc:Choice>
        </mc:AlternateContent>
        <mc:AlternateContent xmlns:mc="http://schemas.openxmlformats.org/markup-compatibility/2006">
          <mc:Choice Requires="x14">
            <control shapeId="4193" r:id="rId99" name="Button 97">
              <controlPr defaultSize="0" print="0" autoFill="0" autoPict="0" macro="[0]!opentextblock">
                <anchor moveWithCells="1" sizeWithCells="1">
                  <from>
                    <xdr:col>25</xdr:col>
                    <xdr:colOff>57150</xdr:colOff>
                    <xdr:row>110</xdr:row>
                    <xdr:rowOff>57150</xdr:rowOff>
                  </from>
                  <to>
                    <xdr:col>25</xdr:col>
                    <xdr:colOff>1314450</xdr:colOff>
                    <xdr:row>110</xdr:row>
                    <xdr:rowOff>257175</xdr:rowOff>
                  </to>
                </anchor>
              </controlPr>
            </control>
          </mc:Choice>
        </mc:AlternateContent>
        <mc:AlternateContent xmlns:mc="http://schemas.openxmlformats.org/markup-compatibility/2006">
          <mc:Choice Requires="x14">
            <control shapeId="4194" r:id="rId100" name="Button 98">
              <controlPr defaultSize="0" print="0" autoFill="0" autoPict="0" macro="[0]!opentextblock">
                <anchor moveWithCells="1" sizeWithCells="1">
                  <from>
                    <xdr:col>25</xdr:col>
                    <xdr:colOff>57150</xdr:colOff>
                    <xdr:row>111</xdr:row>
                    <xdr:rowOff>57150</xdr:rowOff>
                  </from>
                  <to>
                    <xdr:col>25</xdr:col>
                    <xdr:colOff>1314450</xdr:colOff>
                    <xdr:row>111</xdr:row>
                    <xdr:rowOff>257175</xdr:rowOff>
                  </to>
                </anchor>
              </controlPr>
            </control>
          </mc:Choice>
        </mc:AlternateContent>
        <mc:AlternateContent xmlns:mc="http://schemas.openxmlformats.org/markup-compatibility/2006">
          <mc:Choice Requires="x14">
            <control shapeId="4195" r:id="rId101" name="Button 99">
              <controlPr defaultSize="0" print="0" autoFill="0" autoPict="0" macro="[0]!opentextblock">
                <anchor moveWithCells="1" sizeWithCells="1">
                  <from>
                    <xdr:col>25</xdr:col>
                    <xdr:colOff>57150</xdr:colOff>
                    <xdr:row>112</xdr:row>
                    <xdr:rowOff>57150</xdr:rowOff>
                  </from>
                  <to>
                    <xdr:col>25</xdr:col>
                    <xdr:colOff>1314450</xdr:colOff>
                    <xdr:row>112</xdr:row>
                    <xdr:rowOff>257175</xdr:rowOff>
                  </to>
                </anchor>
              </controlPr>
            </control>
          </mc:Choice>
        </mc:AlternateContent>
        <mc:AlternateContent xmlns:mc="http://schemas.openxmlformats.org/markup-compatibility/2006">
          <mc:Choice Requires="x14">
            <control shapeId="4196" r:id="rId102" name="Button 100">
              <controlPr defaultSize="0" print="0" autoFill="0" autoPict="0" macro="[0]!opentextblock">
                <anchor moveWithCells="1" sizeWithCells="1">
                  <from>
                    <xdr:col>25</xdr:col>
                    <xdr:colOff>57150</xdr:colOff>
                    <xdr:row>113</xdr:row>
                    <xdr:rowOff>57150</xdr:rowOff>
                  </from>
                  <to>
                    <xdr:col>25</xdr:col>
                    <xdr:colOff>1314450</xdr:colOff>
                    <xdr:row>113</xdr:row>
                    <xdr:rowOff>257175</xdr:rowOff>
                  </to>
                </anchor>
              </controlPr>
            </control>
          </mc:Choice>
        </mc:AlternateContent>
        <mc:AlternateContent xmlns:mc="http://schemas.openxmlformats.org/markup-compatibility/2006">
          <mc:Choice Requires="x14">
            <control shapeId="4197" r:id="rId103" name="Button 101">
              <controlPr defaultSize="0" print="0" autoFill="0" autoPict="0" macro="[0]!opentextblock">
                <anchor moveWithCells="1" sizeWithCells="1">
                  <from>
                    <xdr:col>25</xdr:col>
                    <xdr:colOff>57150</xdr:colOff>
                    <xdr:row>114</xdr:row>
                    <xdr:rowOff>57150</xdr:rowOff>
                  </from>
                  <to>
                    <xdr:col>25</xdr:col>
                    <xdr:colOff>1314450</xdr:colOff>
                    <xdr:row>114</xdr:row>
                    <xdr:rowOff>257175</xdr:rowOff>
                  </to>
                </anchor>
              </controlPr>
            </control>
          </mc:Choice>
        </mc:AlternateContent>
        <mc:AlternateContent xmlns:mc="http://schemas.openxmlformats.org/markup-compatibility/2006">
          <mc:Choice Requires="x14">
            <control shapeId="4198" r:id="rId104" name="Button 102">
              <controlPr defaultSize="0" print="0" autoFill="0" autoPict="0" macro="[0]!opentextblock">
                <anchor moveWithCells="1" sizeWithCells="1">
                  <from>
                    <xdr:col>25</xdr:col>
                    <xdr:colOff>57150</xdr:colOff>
                    <xdr:row>115</xdr:row>
                    <xdr:rowOff>57150</xdr:rowOff>
                  </from>
                  <to>
                    <xdr:col>25</xdr:col>
                    <xdr:colOff>1314450</xdr:colOff>
                    <xdr:row>115</xdr:row>
                    <xdr:rowOff>257175</xdr:rowOff>
                  </to>
                </anchor>
              </controlPr>
            </control>
          </mc:Choice>
        </mc:AlternateContent>
        <mc:AlternateContent xmlns:mc="http://schemas.openxmlformats.org/markup-compatibility/2006">
          <mc:Choice Requires="x14">
            <control shapeId="4199" r:id="rId105" name="Button 103">
              <controlPr defaultSize="0" print="0" autoFill="0" autoPict="0" macro="[0]!opentextblock">
                <anchor moveWithCells="1" sizeWithCells="1">
                  <from>
                    <xdr:col>25</xdr:col>
                    <xdr:colOff>57150</xdr:colOff>
                    <xdr:row>116</xdr:row>
                    <xdr:rowOff>57150</xdr:rowOff>
                  </from>
                  <to>
                    <xdr:col>25</xdr:col>
                    <xdr:colOff>1314450</xdr:colOff>
                    <xdr:row>116</xdr:row>
                    <xdr:rowOff>257175</xdr:rowOff>
                  </to>
                </anchor>
              </controlPr>
            </control>
          </mc:Choice>
        </mc:AlternateContent>
        <mc:AlternateContent xmlns:mc="http://schemas.openxmlformats.org/markup-compatibility/2006">
          <mc:Choice Requires="x14">
            <control shapeId="4200" r:id="rId106" name="Button 104">
              <controlPr defaultSize="0" print="0" autoFill="0" autoPict="0" macro="[0]!opentextblock">
                <anchor moveWithCells="1" sizeWithCells="1">
                  <from>
                    <xdr:col>25</xdr:col>
                    <xdr:colOff>57150</xdr:colOff>
                    <xdr:row>117</xdr:row>
                    <xdr:rowOff>57150</xdr:rowOff>
                  </from>
                  <to>
                    <xdr:col>25</xdr:col>
                    <xdr:colOff>1314450</xdr:colOff>
                    <xdr:row>117</xdr:row>
                    <xdr:rowOff>257175</xdr:rowOff>
                  </to>
                </anchor>
              </controlPr>
            </control>
          </mc:Choice>
        </mc:AlternateContent>
        <mc:AlternateContent xmlns:mc="http://schemas.openxmlformats.org/markup-compatibility/2006">
          <mc:Choice Requires="x14">
            <control shapeId="4201" r:id="rId107" name="Button 105">
              <controlPr defaultSize="0" print="0" autoFill="0" autoPict="0" macro="[0]!opentextblock">
                <anchor moveWithCells="1" sizeWithCells="1">
                  <from>
                    <xdr:col>25</xdr:col>
                    <xdr:colOff>57150</xdr:colOff>
                    <xdr:row>118</xdr:row>
                    <xdr:rowOff>57150</xdr:rowOff>
                  </from>
                  <to>
                    <xdr:col>25</xdr:col>
                    <xdr:colOff>1314450</xdr:colOff>
                    <xdr:row>118</xdr:row>
                    <xdr:rowOff>257175</xdr:rowOff>
                  </to>
                </anchor>
              </controlPr>
            </control>
          </mc:Choice>
        </mc:AlternateContent>
        <mc:AlternateContent xmlns:mc="http://schemas.openxmlformats.org/markup-compatibility/2006">
          <mc:Choice Requires="x14">
            <control shapeId="4202" r:id="rId108" name="Button 106">
              <controlPr defaultSize="0" print="0" autoFill="0" autoPict="0" macro="[0]!opentextblock">
                <anchor moveWithCells="1" sizeWithCells="1">
                  <from>
                    <xdr:col>25</xdr:col>
                    <xdr:colOff>57150</xdr:colOff>
                    <xdr:row>119</xdr:row>
                    <xdr:rowOff>57150</xdr:rowOff>
                  </from>
                  <to>
                    <xdr:col>25</xdr:col>
                    <xdr:colOff>1314450</xdr:colOff>
                    <xdr:row>119</xdr:row>
                    <xdr:rowOff>257175</xdr:rowOff>
                  </to>
                </anchor>
              </controlPr>
            </control>
          </mc:Choice>
        </mc:AlternateContent>
        <mc:AlternateContent xmlns:mc="http://schemas.openxmlformats.org/markup-compatibility/2006">
          <mc:Choice Requires="x14">
            <control shapeId="4203" r:id="rId109" name="Button 107">
              <controlPr defaultSize="0" print="0" autoFill="0" autoPict="0" macro="[0]!opentextblock">
                <anchor moveWithCells="1" sizeWithCells="1">
                  <from>
                    <xdr:col>25</xdr:col>
                    <xdr:colOff>57150</xdr:colOff>
                    <xdr:row>120</xdr:row>
                    <xdr:rowOff>57150</xdr:rowOff>
                  </from>
                  <to>
                    <xdr:col>25</xdr:col>
                    <xdr:colOff>1314450</xdr:colOff>
                    <xdr:row>120</xdr:row>
                    <xdr:rowOff>257175</xdr:rowOff>
                  </to>
                </anchor>
              </controlPr>
            </control>
          </mc:Choice>
        </mc:AlternateContent>
        <mc:AlternateContent xmlns:mc="http://schemas.openxmlformats.org/markup-compatibility/2006">
          <mc:Choice Requires="x14">
            <control shapeId="4204" r:id="rId110" name="Button 108">
              <controlPr defaultSize="0" print="0" autoFill="0" autoPict="0" macro="[0]!opentextblock">
                <anchor moveWithCells="1" sizeWithCells="1">
                  <from>
                    <xdr:col>25</xdr:col>
                    <xdr:colOff>57150</xdr:colOff>
                    <xdr:row>121</xdr:row>
                    <xdr:rowOff>57150</xdr:rowOff>
                  </from>
                  <to>
                    <xdr:col>25</xdr:col>
                    <xdr:colOff>1314450</xdr:colOff>
                    <xdr:row>121</xdr:row>
                    <xdr:rowOff>257175</xdr:rowOff>
                  </to>
                </anchor>
              </controlPr>
            </control>
          </mc:Choice>
        </mc:AlternateContent>
        <mc:AlternateContent xmlns:mc="http://schemas.openxmlformats.org/markup-compatibility/2006">
          <mc:Choice Requires="x14">
            <control shapeId="4205" r:id="rId111" name="Button 109">
              <controlPr defaultSize="0" print="0" autoFill="0" autoPict="0" macro="[0]!opentextblock">
                <anchor moveWithCells="1" sizeWithCells="1">
                  <from>
                    <xdr:col>25</xdr:col>
                    <xdr:colOff>57150</xdr:colOff>
                    <xdr:row>122</xdr:row>
                    <xdr:rowOff>57150</xdr:rowOff>
                  </from>
                  <to>
                    <xdr:col>25</xdr:col>
                    <xdr:colOff>1314450</xdr:colOff>
                    <xdr:row>122</xdr:row>
                    <xdr:rowOff>257175</xdr:rowOff>
                  </to>
                </anchor>
              </controlPr>
            </control>
          </mc:Choice>
        </mc:AlternateContent>
        <mc:AlternateContent xmlns:mc="http://schemas.openxmlformats.org/markup-compatibility/2006">
          <mc:Choice Requires="x14">
            <control shapeId="4206" r:id="rId112" name="Button 110">
              <controlPr defaultSize="0" print="0" autoFill="0" autoPict="0" macro="[0]!opentextblock">
                <anchor moveWithCells="1" sizeWithCells="1">
                  <from>
                    <xdr:col>25</xdr:col>
                    <xdr:colOff>57150</xdr:colOff>
                    <xdr:row>123</xdr:row>
                    <xdr:rowOff>57150</xdr:rowOff>
                  </from>
                  <to>
                    <xdr:col>25</xdr:col>
                    <xdr:colOff>1314450</xdr:colOff>
                    <xdr:row>123</xdr:row>
                    <xdr:rowOff>257175</xdr:rowOff>
                  </to>
                </anchor>
              </controlPr>
            </control>
          </mc:Choice>
        </mc:AlternateContent>
        <mc:AlternateContent xmlns:mc="http://schemas.openxmlformats.org/markup-compatibility/2006">
          <mc:Choice Requires="x14">
            <control shapeId="4207" r:id="rId113" name="Button 111">
              <controlPr defaultSize="0" print="0" autoFill="0" autoPict="0" macro="[0]!opentextblock">
                <anchor moveWithCells="1" sizeWithCells="1">
                  <from>
                    <xdr:col>25</xdr:col>
                    <xdr:colOff>57150</xdr:colOff>
                    <xdr:row>124</xdr:row>
                    <xdr:rowOff>57150</xdr:rowOff>
                  </from>
                  <to>
                    <xdr:col>25</xdr:col>
                    <xdr:colOff>1314450</xdr:colOff>
                    <xdr:row>124</xdr:row>
                    <xdr:rowOff>257175</xdr:rowOff>
                  </to>
                </anchor>
              </controlPr>
            </control>
          </mc:Choice>
        </mc:AlternateContent>
        <mc:AlternateContent xmlns:mc="http://schemas.openxmlformats.org/markup-compatibility/2006">
          <mc:Choice Requires="x14">
            <control shapeId="4208" r:id="rId114" name="Button 112">
              <controlPr defaultSize="0" print="0" autoFill="0" autoPict="0" macro="[0]!opentextblock">
                <anchor moveWithCells="1" sizeWithCells="1">
                  <from>
                    <xdr:col>25</xdr:col>
                    <xdr:colOff>57150</xdr:colOff>
                    <xdr:row>125</xdr:row>
                    <xdr:rowOff>57150</xdr:rowOff>
                  </from>
                  <to>
                    <xdr:col>25</xdr:col>
                    <xdr:colOff>1314450</xdr:colOff>
                    <xdr:row>125</xdr:row>
                    <xdr:rowOff>257175</xdr:rowOff>
                  </to>
                </anchor>
              </controlPr>
            </control>
          </mc:Choice>
        </mc:AlternateContent>
        <mc:AlternateContent xmlns:mc="http://schemas.openxmlformats.org/markup-compatibility/2006">
          <mc:Choice Requires="x14">
            <control shapeId="4209" r:id="rId115" name="Button 113">
              <controlPr defaultSize="0" print="0" autoFill="0" autoPict="0" macro="[0]!opentextblock">
                <anchor moveWithCells="1" sizeWithCells="1">
                  <from>
                    <xdr:col>25</xdr:col>
                    <xdr:colOff>57150</xdr:colOff>
                    <xdr:row>126</xdr:row>
                    <xdr:rowOff>57150</xdr:rowOff>
                  </from>
                  <to>
                    <xdr:col>25</xdr:col>
                    <xdr:colOff>1314450</xdr:colOff>
                    <xdr:row>126</xdr:row>
                    <xdr:rowOff>257175</xdr:rowOff>
                  </to>
                </anchor>
              </controlPr>
            </control>
          </mc:Choice>
        </mc:AlternateContent>
        <mc:AlternateContent xmlns:mc="http://schemas.openxmlformats.org/markup-compatibility/2006">
          <mc:Choice Requires="x14">
            <control shapeId="4210" r:id="rId116" name="Button 114">
              <controlPr defaultSize="0" print="0" autoFill="0" autoPict="0" macro="[0]!opentextblock">
                <anchor moveWithCells="1" sizeWithCells="1">
                  <from>
                    <xdr:col>25</xdr:col>
                    <xdr:colOff>57150</xdr:colOff>
                    <xdr:row>127</xdr:row>
                    <xdr:rowOff>57150</xdr:rowOff>
                  </from>
                  <to>
                    <xdr:col>25</xdr:col>
                    <xdr:colOff>1314450</xdr:colOff>
                    <xdr:row>127</xdr:row>
                    <xdr:rowOff>257175</xdr:rowOff>
                  </to>
                </anchor>
              </controlPr>
            </control>
          </mc:Choice>
        </mc:AlternateContent>
        <mc:AlternateContent xmlns:mc="http://schemas.openxmlformats.org/markup-compatibility/2006">
          <mc:Choice Requires="x14">
            <control shapeId="4211" r:id="rId117" name="Button 115">
              <controlPr defaultSize="0" print="0" autoFill="0" autoPict="0" macro="[0]!opentextblock">
                <anchor moveWithCells="1" sizeWithCells="1">
                  <from>
                    <xdr:col>25</xdr:col>
                    <xdr:colOff>57150</xdr:colOff>
                    <xdr:row>128</xdr:row>
                    <xdr:rowOff>57150</xdr:rowOff>
                  </from>
                  <to>
                    <xdr:col>25</xdr:col>
                    <xdr:colOff>1314450</xdr:colOff>
                    <xdr:row>128</xdr:row>
                    <xdr:rowOff>257175</xdr:rowOff>
                  </to>
                </anchor>
              </controlPr>
            </control>
          </mc:Choice>
        </mc:AlternateContent>
        <mc:AlternateContent xmlns:mc="http://schemas.openxmlformats.org/markup-compatibility/2006">
          <mc:Choice Requires="x14">
            <control shapeId="4212" r:id="rId118" name="Button 116">
              <controlPr defaultSize="0" print="0" autoFill="0" autoPict="0" macro="[0]!opentextblock">
                <anchor moveWithCells="1" sizeWithCells="1">
                  <from>
                    <xdr:col>25</xdr:col>
                    <xdr:colOff>57150</xdr:colOff>
                    <xdr:row>129</xdr:row>
                    <xdr:rowOff>57150</xdr:rowOff>
                  </from>
                  <to>
                    <xdr:col>25</xdr:col>
                    <xdr:colOff>1314450</xdr:colOff>
                    <xdr:row>129</xdr:row>
                    <xdr:rowOff>257175</xdr:rowOff>
                  </to>
                </anchor>
              </controlPr>
            </control>
          </mc:Choice>
        </mc:AlternateContent>
        <mc:AlternateContent xmlns:mc="http://schemas.openxmlformats.org/markup-compatibility/2006">
          <mc:Choice Requires="x14">
            <control shapeId="4213" r:id="rId119" name="Button 117">
              <controlPr defaultSize="0" print="0" autoFill="0" autoPict="0" macro="[0]!opentextblock">
                <anchor moveWithCells="1" sizeWithCells="1">
                  <from>
                    <xdr:col>25</xdr:col>
                    <xdr:colOff>57150</xdr:colOff>
                    <xdr:row>130</xdr:row>
                    <xdr:rowOff>57150</xdr:rowOff>
                  </from>
                  <to>
                    <xdr:col>25</xdr:col>
                    <xdr:colOff>1314450</xdr:colOff>
                    <xdr:row>130</xdr:row>
                    <xdr:rowOff>257175</xdr:rowOff>
                  </to>
                </anchor>
              </controlPr>
            </control>
          </mc:Choice>
        </mc:AlternateContent>
        <mc:AlternateContent xmlns:mc="http://schemas.openxmlformats.org/markup-compatibility/2006">
          <mc:Choice Requires="x14">
            <control shapeId="4214" r:id="rId120" name="Button 118">
              <controlPr defaultSize="0" print="0" autoFill="0" autoPict="0" macro="[0]!opentextblock">
                <anchor moveWithCells="1" sizeWithCells="1">
                  <from>
                    <xdr:col>25</xdr:col>
                    <xdr:colOff>57150</xdr:colOff>
                    <xdr:row>131</xdr:row>
                    <xdr:rowOff>57150</xdr:rowOff>
                  </from>
                  <to>
                    <xdr:col>25</xdr:col>
                    <xdr:colOff>1314450</xdr:colOff>
                    <xdr:row>131</xdr:row>
                    <xdr:rowOff>257175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8" width="14.5703125" hidden="1" customWidth="1"/>
    <col min="19" max="19" width="14.5703125" customWidth="1"/>
    <col min="20" max="20" width="19.140625" customWidth="1"/>
    <col min="21" max="21" width="15.42578125" hidden="1" customWidth="1"/>
    <col min="22" max="22" width="7.42578125" hidden="1" customWidth="1"/>
    <col min="23" max="23" width="15.42578125" hidden="1" customWidth="1"/>
    <col min="24" max="24" width="7.28515625" hidden="1" customWidth="1"/>
    <col min="25" max="25" width="15.42578125" customWidth="1"/>
    <col min="26" max="26" width="18.42578125" customWidth="1"/>
    <col min="27" max="27" width="17.140625" customWidth="1"/>
    <col min="28" max="28" width="2.5703125" customWidth="1"/>
    <col min="29" max="16384" width="2"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13</v>
      </c>
      <c r="X9" s="522"/>
      <c r="Y9" s="522" t="s">
        <v>14</v>
      </c>
      <c r="Z9" s="478" t="s">
        <v>499</v>
      </c>
      <c r="AA9" s="539" t="s">
        <v>517</v>
      </c>
    </row>
    <row r="10" spans="5:45"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c r="Y10" s="522"/>
      <c r="Z10" s="522"/>
      <c r="AA10" s="537"/>
    </row>
    <row r="11" spans="5:45"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40" t="s">
        <v>20</v>
      </c>
      <c r="X11" s="40" t="s">
        <v>21</v>
      </c>
      <c r="Y11" s="522"/>
      <c r="Z11" s="522"/>
      <c r="AA11" s="538"/>
    </row>
    <row r="12" spans="5:45" ht="21" customHeight="1">
      <c r="E12" s="9" t="s">
        <v>83</v>
      </c>
      <c r="F12" s="279" t="s">
        <v>39</v>
      </c>
      <c r="G12" s="30"/>
      <c r="H12" s="30"/>
      <c r="I12" s="30"/>
      <c r="J12" s="30"/>
      <c r="K12" s="30"/>
      <c r="L12" s="30"/>
      <c r="M12" s="30"/>
      <c r="N12" s="30"/>
      <c r="O12" s="30"/>
      <c r="P12" s="30"/>
      <c r="Q12" s="30"/>
      <c r="R12" s="30"/>
      <c r="S12" s="30"/>
      <c r="T12" s="30"/>
      <c r="U12" s="30"/>
      <c r="V12" s="30"/>
      <c r="W12" s="30"/>
      <c r="X12" s="30"/>
      <c r="Y12" s="30"/>
      <c r="Z12" s="30"/>
      <c r="AA12" s="31"/>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IF(SUM(H13:I13)&gt;0,1,0)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15.7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c r="I23" t="s">
        <v>440</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42578125" customWidth="1"/>
    <col min="17" max="18" width="14.5703125" hidden="1" customWidth="1"/>
    <col min="19" max="19" width="14.5703125" customWidth="1"/>
    <col min="20" max="20" width="19.140625" customWidth="1"/>
    <col min="21" max="21" width="15.42578125" hidden="1" customWidth="1"/>
    <col min="22" max="22" width="8.42578125" hidden="1" customWidth="1"/>
    <col min="23" max="23" width="15.42578125" hidden="1" customWidth="1"/>
    <col min="24" max="24" width="7.5703125" hidden="1" customWidth="1"/>
    <col min="25" max="25" width="15.42578125" customWidth="1"/>
    <col min="26" max="26" width="17.5703125" customWidth="1"/>
    <col min="27" max="27" width="17.140625" customWidth="1"/>
    <col min="28" max="28" width="3.28515625" customWidth="1"/>
    <col min="29" max="16384" width="1.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13</v>
      </c>
      <c r="X9" s="522"/>
      <c r="Y9" s="522" t="s">
        <v>14</v>
      </c>
      <c r="Z9" s="478" t="s">
        <v>499</v>
      </c>
      <c r="AA9" s="539" t="s">
        <v>517</v>
      </c>
      <c r="AR9" t="s">
        <v>396</v>
      </c>
    </row>
    <row r="10" spans="5:45"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c r="Y10" s="522"/>
      <c r="Z10" s="522"/>
      <c r="AA10" s="537"/>
      <c r="AR10" t="s">
        <v>397</v>
      </c>
    </row>
    <row r="11" spans="5:45"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40" t="s">
        <v>20</v>
      </c>
      <c r="X11" s="40" t="s">
        <v>21</v>
      </c>
      <c r="Y11" s="522"/>
      <c r="Z11" s="522"/>
      <c r="AA11" s="538"/>
      <c r="AR11" t="s">
        <v>402</v>
      </c>
    </row>
    <row r="12" spans="5:45" ht="21.75" customHeight="1">
      <c r="E12" s="9" t="s">
        <v>84</v>
      </c>
      <c r="F12" s="279"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t="str">
        <f>IF(COUNT(H15:$Y$15000)=0,"",SUM(AC1:AC65533))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75" hidden="1" customHeight="1">
      <c r="E15" s="12"/>
      <c r="F15" s="13"/>
      <c r="G15" s="13"/>
      <c r="H15" s="43"/>
      <c r="I15" s="13"/>
      <c r="J15" s="13"/>
      <c r="K15" s="13"/>
      <c r="L15" s="13"/>
      <c r="M15" s="13"/>
      <c r="N15" s="13"/>
      <c r="O15" s="13"/>
      <c r="P15" s="13"/>
      <c r="Q15" s="13"/>
      <c r="R15" s="13"/>
      <c r="S15" s="13"/>
      <c r="T15" s="13"/>
      <c r="U15" s="13"/>
      <c r="V15" s="13"/>
      <c r="W15" s="13"/>
      <c r="X15" s="13"/>
      <c r="Y15" s="198"/>
    </row>
    <row r="16" spans="5:45" ht="20.100000000000001" customHeight="1">
      <c r="E16" s="59"/>
      <c r="F16" s="127" t="s">
        <v>450</v>
      </c>
      <c r="G16" s="127"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R9:R11"/>
    <mergeCell ref="J9:J11"/>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8" width="14.5703125" hidden="1" customWidth="1"/>
    <col min="19" max="19" width="14.5703125" customWidth="1"/>
    <col min="20" max="20" width="19.140625" customWidth="1"/>
    <col min="21" max="21" width="15.42578125" hidden="1" customWidth="1"/>
    <col min="22" max="22" width="8.7109375" hidden="1" customWidth="1"/>
    <col min="23" max="23" width="15.42578125" hidden="1" customWidth="1"/>
    <col min="24" max="24" width="8.5703125" hidden="1" customWidth="1"/>
    <col min="25" max="25" width="15.42578125" customWidth="1"/>
    <col min="26" max="26" width="16.5703125" customWidth="1"/>
    <col min="27" max="27" width="17.140625" customWidth="1"/>
    <col min="28" max="28" width="4.7109375" customWidth="1"/>
    <col min="29" max="16384" width="2.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13</v>
      </c>
      <c r="X9" s="522"/>
      <c r="Y9" s="522" t="s">
        <v>14</v>
      </c>
      <c r="Z9" s="478" t="s">
        <v>499</v>
      </c>
      <c r="AA9" s="539" t="s">
        <v>517</v>
      </c>
      <c r="AR9" t="s">
        <v>396</v>
      </c>
    </row>
    <row r="10" spans="5:45"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c r="Y10" s="522"/>
      <c r="Z10" s="522"/>
      <c r="AA10" s="537"/>
      <c r="AR10" t="s">
        <v>397</v>
      </c>
    </row>
    <row r="11" spans="5:45"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40" t="s">
        <v>20</v>
      </c>
      <c r="X11" s="40" t="s">
        <v>21</v>
      </c>
      <c r="Y11" s="522"/>
      <c r="Z11" s="522"/>
      <c r="AA11" s="538"/>
      <c r="AR11" t="s">
        <v>402</v>
      </c>
    </row>
    <row r="12" spans="5:45" ht="21.75" customHeight="1">
      <c r="E12" s="9" t="s">
        <v>85</v>
      </c>
      <c r="F12" s="279"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t="str">
        <f>IF(COUNT(H15:$Y$15000)=0,"",SUM(AC1:AC65533))</f>
        <v/>
      </c>
      <c r="AR13" s="11" t="s">
        <v>399</v>
      </c>
    </row>
    <row r="14" spans="5:45" ht="24.9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24.9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59"/>
      <c r="F16" s="60" t="s">
        <v>448</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5"/>
  <cols>
    <col min="1" max="2" width="2.7109375" hidden="1" customWidth="1"/>
    <col min="3" max="3" width="2.7109375" customWidth="1"/>
    <col min="4" max="4" width="9.7109375" customWidth="1"/>
    <col min="5" max="5" width="33.28515625" customWidth="1"/>
    <col min="6" max="6" width="35.7109375" hidden="1" customWidth="1"/>
    <col min="7" max="7" width="37.285156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5.28515625" hidden="1" customWidth="1"/>
    <col min="17" max="17" width="14.5703125" customWidth="1"/>
    <col min="18" max="18" width="12.5703125" customWidth="1"/>
    <col min="19" max="20" width="14.5703125" hidden="1" customWidth="1"/>
    <col min="21" max="21" width="18" customWidth="1"/>
    <col min="22" max="22" width="15.42578125" customWidth="1"/>
    <col min="23" max="23" width="12.5703125" hidden="1" customWidth="1"/>
    <col min="24" max="24" width="8.5703125" hidden="1" customWidth="1"/>
    <col min="25" max="25" width="12.5703125" hidden="1" customWidth="1"/>
    <col min="26" max="26" width="8.42578125" hidden="1" customWidth="1"/>
    <col min="27" max="27" width="15.85546875" customWidth="1"/>
    <col min="28" max="28" width="16.5703125" customWidth="1"/>
    <col min="29" max="29" width="17.140625" style="291" customWidth="1"/>
    <col min="30" max="30" width="3.85546875" style="291" customWidth="1"/>
    <col min="31" max="16383" width="4" hidden="1"/>
    <col min="16384" max="16384" width="3.7109375" hidden="1"/>
  </cols>
  <sheetData>
    <row r="1" spans="4:53" hidden="1">
      <c r="I1">
        <v>0</v>
      </c>
      <c r="AC1"/>
      <c r="AD1"/>
    </row>
    <row r="2" spans="4:53"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4:53" hidden="1">
      <c r="AC3"/>
      <c r="AD3"/>
      <c r="AR3" t="s">
        <v>498</v>
      </c>
      <c r="AS3" t="s">
        <v>525</v>
      </c>
      <c r="AT3" t="s">
        <v>526</v>
      </c>
      <c r="AU3" t="s">
        <v>627</v>
      </c>
      <c r="AV3" t="s">
        <v>401</v>
      </c>
      <c r="AW3" t="s">
        <v>527</v>
      </c>
      <c r="AX3" t="s">
        <v>400</v>
      </c>
      <c r="AY3" t="s">
        <v>395</v>
      </c>
      <c r="AZ3" t="s">
        <v>528</v>
      </c>
      <c r="BA3" t="s">
        <v>524</v>
      </c>
    </row>
    <row r="4" spans="4:53" hidden="1">
      <c r="AC4"/>
      <c r="AD4"/>
    </row>
    <row r="5" spans="4:53" hidden="1">
      <c r="AC5"/>
      <c r="AD5"/>
    </row>
    <row r="6" spans="4:53" hidden="1">
      <c r="AC6"/>
      <c r="AD6"/>
    </row>
    <row r="7" spans="4:53" ht="18" customHeight="1">
      <c r="AC7"/>
      <c r="AD7"/>
      <c r="AR7" s="63"/>
    </row>
    <row r="8" spans="4:53" ht="15" customHeight="1">
      <c r="AC8"/>
      <c r="AD8"/>
      <c r="AR8" s="63"/>
    </row>
    <row r="9" spans="4:53" ht="29.25" customHeight="1">
      <c r="D9" s="539" t="s">
        <v>137</v>
      </c>
      <c r="E9" s="522" t="s">
        <v>34</v>
      </c>
      <c r="F9" s="522"/>
      <c r="G9" s="539" t="s">
        <v>136</v>
      </c>
      <c r="H9" s="522" t="s">
        <v>1</v>
      </c>
      <c r="I9" s="478" t="s">
        <v>426</v>
      </c>
      <c r="J9" s="522" t="s">
        <v>3</v>
      </c>
      <c r="K9" s="522" t="s">
        <v>4</v>
      </c>
      <c r="L9" s="522" t="s">
        <v>5</v>
      </c>
      <c r="M9" s="522" t="s">
        <v>6</v>
      </c>
      <c r="N9" s="522" t="s">
        <v>7</v>
      </c>
      <c r="O9" s="522" t="s">
        <v>8</v>
      </c>
      <c r="P9" s="522"/>
      <c r="Q9" s="522"/>
      <c r="R9" s="522"/>
      <c r="S9" s="522" t="s">
        <v>9</v>
      </c>
      <c r="T9" s="539" t="s">
        <v>505</v>
      </c>
      <c r="U9" s="539" t="s">
        <v>134</v>
      </c>
      <c r="V9" s="522" t="s">
        <v>107</v>
      </c>
      <c r="W9" s="522" t="s">
        <v>12</v>
      </c>
      <c r="X9" s="522"/>
      <c r="Y9" s="522" t="s">
        <v>13</v>
      </c>
      <c r="Z9" s="522"/>
      <c r="AA9" s="522" t="s">
        <v>14</v>
      </c>
      <c r="AB9" s="478" t="s">
        <v>499</v>
      </c>
      <c r="AC9" s="539" t="s">
        <v>517</v>
      </c>
      <c r="AD9"/>
      <c r="AS9" s="63"/>
      <c r="AV9" t="s">
        <v>34</v>
      </c>
    </row>
    <row r="10" spans="4:53" ht="31.5" customHeight="1">
      <c r="D10" s="537"/>
      <c r="E10" s="522"/>
      <c r="F10" s="522"/>
      <c r="G10" s="537"/>
      <c r="H10" s="522"/>
      <c r="I10" s="522"/>
      <c r="J10" s="522"/>
      <c r="K10" s="522"/>
      <c r="L10" s="522"/>
      <c r="M10" s="522"/>
      <c r="N10" s="522"/>
      <c r="O10" s="522" t="s">
        <v>15</v>
      </c>
      <c r="P10" s="522"/>
      <c r="Q10" s="522"/>
      <c r="R10" s="522" t="s">
        <v>16</v>
      </c>
      <c r="S10" s="522"/>
      <c r="T10" s="537"/>
      <c r="U10" s="537"/>
      <c r="V10" s="522"/>
      <c r="W10" s="522"/>
      <c r="X10" s="522"/>
      <c r="Y10" s="522"/>
      <c r="Z10" s="522"/>
      <c r="AA10" s="522"/>
      <c r="AB10" s="522"/>
      <c r="AC10" s="537"/>
      <c r="AD10"/>
      <c r="AS10" s="63"/>
      <c r="AV10" t="s">
        <v>437</v>
      </c>
    </row>
    <row r="11" spans="4:53" ht="78.75" customHeight="1">
      <c r="D11" s="538"/>
      <c r="E11" s="522"/>
      <c r="F11" s="522"/>
      <c r="G11" s="538"/>
      <c r="H11" s="522"/>
      <c r="I11" s="522"/>
      <c r="J11" s="522"/>
      <c r="K11" s="522"/>
      <c r="L11" s="522"/>
      <c r="M11" s="522"/>
      <c r="N11" s="522"/>
      <c r="O11" s="40" t="s">
        <v>17</v>
      </c>
      <c r="P11" s="40" t="s">
        <v>18</v>
      </c>
      <c r="Q11" s="40" t="s">
        <v>19</v>
      </c>
      <c r="R11" s="522"/>
      <c r="S11" s="522"/>
      <c r="T11" s="538"/>
      <c r="U11" s="538"/>
      <c r="V11" s="522"/>
      <c r="W11" s="40" t="s">
        <v>20</v>
      </c>
      <c r="X11" s="40" t="s">
        <v>21</v>
      </c>
      <c r="Y11" s="40" t="s">
        <v>20</v>
      </c>
      <c r="Z11" s="40" t="s">
        <v>21</v>
      </c>
      <c r="AA11" s="522"/>
      <c r="AB11" s="522"/>
      <c r="AC11" s="538"/>
      <c r="AD11"/>
      <c r="AS11" s="63"/>
    </row>
    <row r="12" spans="4:53"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53" s="11" customFormat="1" ht="20.100000000000001" hidden="1" customHeight="1">
      <c r="D13" s="195"/>
      <c r="E13" s="77"/>
      <c r="F13" s="77"/>
      <c r="G13" s="77"/>
      <c r="H13" s="10"/>
      <c r="I13" s="16"/>
      <c r="J13" s="16"/>
      <c r="K13" s="47"/>
      <c r="L13" s="47"/>
      <c r="M13" s="238" t="str">
        <f>+IFERROR(IF(COUNT(J13:L13),ROUND(SUM(J13:L13),0),""),"")</f>
        <v/>
      </c>
      <c r="N13" s="236" t="str">
        <f>+IFERROR(IF(COUNT(M13),ROUND(M13/'Shareholding Pattern'!$L$57*100,2),""),0)</f>
        <v/>
      </c>
      <c r="O13" s="277" t="str">
        <f>IF(J13="","",J13)</f>
        <v/>
      </c>
      <c r="P13" s="207"/>
      <c r="Q13" s="51" t="str">
        <f>+IFERROR(IF(COUNT(O13:P13),ROUND(SUM(O13,P13),0),""),"")</f>
        <v/>
      </c>
      <c r="R13" s="17" t="str">
        <f>+IFERROR(IF(COUNT(Q13),ROUND(Q13/('Shareholding Pattern'!$P$58)*100,2),""),0)</f>
        <v/>
      </c>
      <c r="S13" s="47"/>
      <c r="T13" s="47"/>
      <c r="U13" s="48" t="str">
        <f>+IFERROR(IF(COUNT(S13:T13),ROUND(SUM(S13:T13),0),""),"")</f>
        <v/>
      </c>
      <c r="V13" s="17" t="str">
        <f>+IFERROR(IF(COUNT(M13,U13),ROUND(SUM(U13,M13)/SUM('Shareholding Pattern'!$L$57,'Shareholding Pattern'!$T$57)*100,2),""),0)</f>
        <v/>
      </c>
      <c r="W13" s="47"/>
      <c r="X13" s="17" t="str">
        <f>+IFERROR(IF(W13="","",(IF(COUNT(W13,M13),ROUND(SUM(W13)/SUM(M13)*100,2),""))),0)</f>
        <v/>
      </c>
      <c r="Y13" s="47"/>
      <c r="Z13" s="17" t="str">
        <f>+IFERROR(IF(Y13="","",(IF(COUNT(Y13,M13),ROUND(SUM(Y13)/SUM(M13)*100,2),""))),0)</f>
        <v/>
      </c>
      <c r="AA13" s="16"/>
      <c r="AB13" s="282"/>
      <c r="AC13" s="333"/>
      <c r="AD13" s="290"/>
      <c r="AF13" s="375">
        <f>IF(SUM(I13:AA13),1,0)</f>
        <v>0</v>
      </c>
      <c r="AG13" s="375" t="str">
        <f>IF(COUNT(H15:$Y$14998)=0,"",SUM(AF1:AF65531))</f>
        <v/>
      </c>
      <c r="AR13" s="63"/>
    </row>
    <row r="14" spans="4:53"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53" hidden="1">
      <c r="D15" s="45"/>
      <c r="Z15" s="55"/>
      <c r="AA15" s="55"/>
    </row>
    <row r="16" spans="4:53" ht="20.100000000000001" customHeight="1">
      <c r="D16" s="59"/>
      <c r="E16" s="36"/>
      <c r="F16" s="36"/>
      <c r="G16" s="214" t="s">
        <v>450</v>
      </c>
      <c r="H16" s="214"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6" t="str">
        <f>+IFERROR(IF(COUNT(M16),ROUND(M16/'Shareholding Pattern'!$L$57*100,2),""),0)</f>
        <v/>
      </c>
      <c r="O16" s="189" t="str">
        <f>+IFERROR(IF(COUNT(O14:O15),ROUND(SUM(O14:O15),0),""),"")</f>
        <v/>
      </c>
      <c r="P16" s="189" t="str">
        <f>+IFERROR(IF(COUNT(P14:P15),ROUND(SUM(P14:P15),0),""),"")</f>
        <v/>
      </c>
      <c r="Q16" s="189" t="str">
        <f>+IFERROR(IF(COUNT(Q14:Q15),ROUND(SUM(Q14:Q15),0),""),"")</f>
        <v/>
      </c>
      <c r="R16" s="236" t="str">
        <f>+IFERROR(IF(COUNT(Q16),ROUND(Q16/('Shareholding Pattern'!$P$58)*100,2),""),0)</f>
        <v/>
      </c>
      <c r="S16" s="64" t="str">
        <f>+IFERROR(IF(COUNT(S14:S15),ROUND(SUM(S14:S15),0),""),"")</f>
        <v/>
      </c>
      <c r="T16" s="64" t="str">
        <f>+IFERROR(IF(COUNT(T14:T15),ROUND(SUM(T14:T15),0),""),"")</f>
        <v/>
      </c>
      <c r="U16" s="64" t="str">
        <f>+IFERROR(IF(COUNT(U14:U15),ROUND(SUM(U14:U15),0),""),"")</f>
        <v/>
      </c>
      <c r="V16" s="236" t="str">
        <f>+IFERROR(IF(COUNT(M16,U16),ROUND(SUM(U16,M16)/SUM('Shareholding Pattern'!$L$57,'Shareholding Pattern'!$T$57)*100,2),""),0)</f>
        <v/>
      </c>
      <c r="W16" s="64" t="str">
        <f>+IFERROR(IF(COUNT(W14:W15),ROUND(SUM(W14:W15),0),""),"")</f>
        <v/>
      </c>
      <c r="X16" s="236" t="str">
        <f>+IFERROR(IF(COUNT(W16,J16),ROUND(SUM(W16)/SUM(M16)*100,2),""),0)</f>
        <v/>
      </c>
      <c r="Y16" s="64" t="str">
        <f>+IFERROR(IF(COUNT(Y14:Y15),ROUND(SUM(Y14:Y15),0),""),"")</f>
        <v/>
      </c>
      <c r="Z16" s="236" t="str">
        <f>+IFERROR(IF(COUNT(Y16,J16),ROUND(SUM(Y16)/SUM(M16)*100,2),""),0)</f>
        <v/>
      </c>
      <c r="AA16" s="64" t="str">
        <f>+IFERROR(IF(COUNT(AA14:AA15),ROUND(SUM(AA14:AA15),0),""),"")</f>
        <v/>
      </c>
    </row>
  </sheetData>
  <sheetProtection password="F884" sheet="1" objects="1" scenarios="1"/>
  <mergeCells count="23">
    <mergeCell ref="AC9:AC11"/>
    <mergeCell ref="V9:V11"/>
    <mergeCell ref="T9:T11"/>
    <mergeCell ref="U9:U11"/>
    <mergeCell ref="O10:Q10"/>
    <mergeCell ref="S9:S11"/>
    <mergeCell ref="R10:R11"/>
    <mergeCell ref="AB9:AB11"/>
    <mergeCell ref="W9:X10"/>
    <mergeCell ref="Y9:Z10"/>
    <mergeCell ref="AA9:AA11"/>
    <mergeCell ref="O9:R9"/>
    <mergeCell ref="D9:D11"/>
    <mergeCell ref="E9:E11"/>
    <mergeCell ref="F9:F11"/>
    <mergeCell ref="H9:H11"/>
    <mergeCell ref="I9:I11"/>
    <mergeCell ref="G9:G11"/>
    <mergeCell ref="J9:J11"/>
    <mergeCell ref="K9:K11"/>
    <mergeCell ref="L9:L11"/>
    <mergeCell ref="M9:M11"/>
    <mergeCell ref="N9:N11"/>
  </mergeCells>
  <dataValidations count="8">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ageMargins left="0.7" right="0.7" top="0.75" bottom="0.75" header="0.3" footer="0.3"/>
  <pageSetup orientation="portrait"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B685DB"/>
  </sheetPr>
  <dimension ref="A1:XFC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5703125" customWidth="1"/>
    <col min="14" max="14" width="16.42578125" hidden="1" customWidth="1"/>
    <col min="15" max="15" width="19.42578125" customWidth="1"/>
    <col min="16" max="16" width="12.85546875" customWidth="1"/>
    <col min="17" max="19" width="14.5703125" hidden="1" customWidth="1"/>
    <col min="20" max="20" width="19.140625" customWidth="1"/>
    <col min="21" max="21" width="15.42578125" hidden="1" customWidth="1"/>
    <col min="22" max="22" width="8.42578125" hidden="1" customWidth="1"/>
    <col min="23" max="23" width="15.42578125" customWidth="1"/>
    <col min="24" max="24" width="18.7109375" customWidth="1"/>
    <col min="25" max="25" width="4" customWidth="1"/>
    <col min="26" max="26" width="3.5703125" customWidth="1"/>
    <col min="27" max="16383" width="13" hidden="1"/>
    <col min="16384" max="16384" width="3.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7" spans="5:44" ht="15" customHeight="1">
      <c r="AR7" t="s">
        <v>403</v>
      </c>
    </row>
    <row r="8" spans="5:44" ht="15" customHeight="1">
      <c r="AR8" t="s">
        <v>393</v>
      </c>
    </row>
    <row r="9" spans="5:44"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14</v>
      </c>
      <c r="X9" s="478" t="s">
        <v>499</v>
      </c>
      <c r="AR9" t="s">
        <v>404</v>
      </c>
    </row>
    <row r="10" spans="5:44"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c r="AR10" t="s">
        <v>394</v>
      </c>
    </row>
    <row r="11" spans="5:44"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522"/>
      <c r="X11" s="522"/>
      <c r="AR11" t="s">
        <v>405</v>
      </c>
    </row>
    <row r="12" spans="5:44" ht="20.100000000000001"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Y13"/>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4.95" hidden="1" customHeight="1">
      <c r="E15" s="2"/>
      <c r="F15" s="3"/>
      <c r="G15" s="3"/>
      <c r="H15" s="3"/>
      <c r="I15" s="3"/>
      <c r="J15" s="3"/>
      <c r="K15" s="3"/>
      <c r="L15" s="3"/>
      <c r="M15" s="3"/>
      <c r="N15" s="3"/>
      <c r="O15" s="3"/>
      <c r="P15" s="3"/>
      <c r="Q15" s="3"/>
      <c r="R15" s="3"/>
      <c r="S15" s="3"/>
      <c r="T15" s="3"/>
      <c r="U15" s="3"/>
      <c r="V15" s="3"/>
      <c r="W15" s="198"/>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0" display="Total"/>
    <hyperlink ref="F16" location="'Shareholding Pattern'!F30" display="Total"/>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4.28515625" customWidth="1"/>
    <col min="17" max="19" width="14.5703125" hidden="1" customWidth="1"/>
    <col min="20" max="20" width="19.140625" customWidth="1"/>
    <col min="21" max="21" width="15.42578125" hidden="1" customWidth="1"/>
    <col min="22" max="22" width="8.7109375" hidden="1" customWidth="1"/>
    <col min="23" max="23" width="15.42578125" customWidth="1"/>
    <col min="24" max="24" width="18.7109375" customWidth="1"/>
    <col min="25" max="25" width="3" customWidth="1"/>
    <col min="26" max="26" width="2.7109375" customWidth="1"/>
    <col min="27" max="16383" width="22.42578125" hidden="1"/>
    <col min="16384" max="16384" width="2.85546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14</v>
      </c>
      <c r="X9" s="478" t="s">
        <v>499</v>
      </c>
      <c r="AR9" t="s">
        <v>404</v>
      </c>
    </row>
    <row r="10" spans="5:44"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c r="AR10" t="s">
        <v>394</v>
      </c>
    </row>
    <row r="11" spans="5:44"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522"/>
      <c r="X11" s="522"/>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497</v>
      </c>
      <c r="H14" s="43"/>
      <c r="I14" s="43"/>
      <c r="J14" s="43"/>
      <c r="K14" s="43"/>
      <c r="L14" s="43"/>
      <c r="M14" s="43"/>
      <c r="N14" s="43"/>
      <c r="O14" s="43"/>
      <c r="P14" s="43"/>
      <c r="Q14" s="43"/>
      <c r="R14" s="43"/>
      <c r="S14" s="43"/>
      <c r="T14" s="43"/>
      <c r="U14" s="43"/>
      <c r="V14" s="43"/>
      <c r="W14" s="43"/>
      <c r="X14" s="44"/>
      <c r="AR14" t="s">
        <v>402</v>
      </c>
    </row>
    <row r="15" spans="5:44" ht="0.75" hidden="1" customHeight="1">
      <c r="E15" s="2"/>
      <c r="F15" s="3"/>
      <c r="G15" s="3"/>
      <c r="H15" s="3"/>
      <c r="I15" s="3"/>
      <c r="J15" s="3"/>
      <c r="K15" s="3"/>
      <c r="L15" s="3"/>
      <c r="M15" s="3"/>
      <c r="N15" s="3"/>
      <c r="O15" s="3"/>
      <c r="P15" s="3"/>
      <c r="Q15" s="3"/>
      <c r="R15" s="3"/>
      <c r="S15" s="3"/>
      <c r="T15" s="3"/>
      <c r="U15" s="3"/>
      <c r="V15" s="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1" display="Total"/>
    <hyperlink ref="F16" location="'Shareholding Pattern'!F31" display="Total"/>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 customWidth="1"/>
    <col min="14" max="14" width="17.7109375" hidden="1" customWidth="1"/>
    <col min="15" max="15" width="16.42578125" customWidth="1"/>
    <col min="16" max="16" width="9"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7.5703125" customWidth="1"/>
    <col min="25" max="25" width="3.140625" customWidth="1"/>
    <col min="26" max="26" width="2.85546875" customWidth="1"/>
    <col min="27" max="16383" width="21" hidden="1"/>
    <col min="16384" max="16384" width="3"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14</v>
      </c>
      <c r="X9" s="478" t="s">
        <v>499</v>
      </c>
      <c r="AR9" t="s">
        <v>404</v>
      </c>
    </row>
    <row r="10" spans="5:44"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c r="AR10" t="s">
        <v>394</v>
      </c>
    </row>
    <row r="11" spans="5:44"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522"/>
      <c r="X11" s="522"/>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4.9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2" display="Total"/>
    <hyperlink ref="F16" location="'Shareholding Pattern'!F32" display="Total"/>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XFC33"/>
  <sheetViews>
    <sheetView showGridLines="0" topLeftCell="D4" workbookViewId="0">
      <selection activeCell="F14" sqref="F14"/>
    </sheetView>
  </sheetViews>
  <sheetFormatPr defaultColWidth="0" defaultRowHeight="15" zeroHeight="1"/>
  <cols>
    <col min="1" max="1" width="2.85546875" style="18" hidden="1" customWidth="1"/>
    <col min="2" max="2" width="2.42578125" style="18" hidden="1" customWidth="1"/>
    <col min="3" max="3" width="2.85546875" style="18" hidden="1" customWidth="1"/>
    <col min="4" max="4" width="2.85546875" style="18" customWidth="1"/>
    <col min="5" max="5" width="80.85546875" style="18" customWidth="1"/>
    <col min="6" max="6" width="35.5703125" style="18" bestFit="1" customWidth="1"/>
    <col min="7" max="7" width="2.7109375" style="18" customWidth="1"/>
    <col min="8" max="16383" width="3.42578125" style="18" hidden="1"/>
    <col min="16384" max="16384" width="1.28515625" style="18" hidden="1"/>
  </cols>
  <sheetData>
    <row r="1" spans="5:24" hidden="1">
      <c r="H1" s="18" t="s">
        <v>440</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502</v>
      </c>
    </row>
    <row r="4" spans="5:24" ht="35.1" customHeight="1">
      <c r="S4" s="18" t="s">
        <v>502</v>
      </c>
      <c r="T4" s="18" t="s">
        <v>121</v>
      </c>
      <c r="W4" s="18" t="s">
        <v>503</v>
      </c>
    </row>
    <row r="5" spans="5:24" ht="30" customHeight="1">
      <c r="E5" s="467" t="s">
        <v>108</v>
      </c>
      <c r="F5" s="468"/>
      <c r="S5" s="18" t="s">
        <v>503</v>
      </c>
    </row>
    <row r="6" spans="5:24" ht="20.100000000000001" customHeight="1">
      <c r="E6" s="19" t="s">
        <v>124</v>
      </c>
      <c r="F6" s="295" t="s">
        <v>710</v>
      </c>
    </row>
    <row r="7" spans="5:24" ht="20.100000000000001" customHeight="1">
      <c r="E7" s="19" t="s">
        <v>508</v>
      </c>
      <c r="F7" s="295"/>
      <c r="M7" s="18" t="s">
        <v>414</v>
      </c>
      <c r="X7" s="18" t="s">
        <v>111</v>
      </c>
    </row>
    <row r="8" spans="5:24" ht="20.100000000000001" customHeight="1">
      <c r="E8" s="19" t="s">
        <v>509</v>
      </c>
      <c r="F8" s="374"/>
      <c r="M8" s="18" t="s">
        <v>415</v>
      </c>
      <c r="X8" s="18" t="s">
        <v>122</v>
      </c>
    </row>
    <row r="9" spans="5:24" ht="20.100000000000001" customHeight="1">
      <c r="E9" s="19" t="s">
        <v>510</v>
      </c>
      <c r="F9" s="295" t="s">
        <v>711</v>
      </c>
      <c r="M9" s="18" t="s">
        <v>416</v>
      </c>
    </row>
    <row r="10" spans="5:24" ht="20.100000000000001" customHeight="1">
      <c r="E10" s="19" t="s">
        <v>123</v>
      </c>
      <c r="F10" s="295" t="s">
        <v>712</v>
      </c>
      <c r="M10" s="18" t="s">
        <v>504</v>
      </c>
    </row>
    <row r="11" spans="5:24" ht="20.100000000000001" customHeight="1">
      <c r="E11" s="281" t="s">
        <v>500</v>
      </c>
      <c r="F11" s="209" t="s">
        <v>122</v>
      </c>
    </row>
    <row r="12" spans="5:24" ht="20.100000000000001" customHeight="1">
      <c r="E12" s="19" t="s">
        <v>109</v>
      </c>
      <c r="F12" s="327" t="s">
        <v>112</v>
      </c>
    </row>
    <row r="13" spans="5:24" ht="20.100000000000001" customHeight="1">
      <c r="E13" s="19" t="s">
        <v>260</v>
      </c>
      <c r="F13" s="327" t="s">
        <v>116</v>
      </c>
      <c r="R13" s="258"/>
    </row>
    <row r="14" spans="5:24" ht="27" customHeight="1">
      <c r="E14" s="281" t="s">
        <v>501</v>
      </c>
      <c r="F14" s="295" t="s">
        <v>713</v>
      </c>
      <c r="R14" s="259"/>
    </row>
    <row r="15" spans="5:24" ht="22.5" customHeight="1">
      <c r="E15" s="20" t="s">
        <v>110</v>
      </c>
      <c r="F15" s="377" t="s">
        <v>634</v>
      </c>
      <c r="G15" s="202"/>
      <c r="I15" s="259"/>
      <c r="S15" s="259"/>
    </row>
    <row r="16" spans="5:24" ht="22.5" customHeight="1">
      <c r="E16" s="106" t="s">
        <v>265</v>
      </c>
      <c r="F16" s="383" t="str">
        <f>IF(F13=S1,M7,IF(F13=S2,M8,IF(F13=S3,M9,IF(F13=S4,M8,IF(F13=S5,M8,"")))))</f>
        <v>Regulation 31 (1) (b)</v>
      </c>
    </row>
    <row r="17" spans="4:7" s="22" customFormat="1" hidden="1">
      <c r="E17" s="18"/>
      <c r="F17" s="18"/>
    </row>
    <row r="18" spans="4:7" s="22" customFormat="1" ht="21" hidden="1">
      <c r="E18" s="466"/>
      <c r="F18" s="466"/>
    </row>
    <row r="19" spans="4:7" s="22" customFormat="1" ht="21" hidden="1" customHeight="1">
      <c r="D19" s="280"/>
      <c r="G19" s="21"/>
    </row>
    <row r="20" spans="4:7" s="22" customFormat="1" ht="12.75" hidden="1" customHeight="1">
      <c r="D20" s="24"/>
      <c r="E20" s="280"/>
      <c r="F20" s="23"/>
    </row>
    <row r="21" spans="4:7" s="22" customFormat="1" ht="12.75" hidden="1" customHeight="1">
      <c r="D21" s="24"/>
      <c r="E21" s="25"/>
      <c r="F21" s="26"/>
    </row>
    <row r="22" spans="4:7" s="22" customFormat="1" ht="12.75" hidden="1" customHeight="1">
      <c r="D22" s="24"/>
      <c r="E22" s="25"/>
      <c r="F22" s="26"/>
    </row>
    <row r="23" spans="4:7" s="22" customFormat="1" ht="12.75" hidden="1" customHeight="1">
      <c r="D23" s="24"/>
      <c r="E23" s="25"/>
      <c r="F23" s="26"/>
    </row>
    <row r="24" spans="4:7" s="22" customFormat="1" ht="12.75" hidden="1" customHeight="1">
      <c r="D24" s="24"/>
      <c r="E24" s="25"/>
      <c r="F24" s="26"/>
    </row>
    <row r="25" spans="4:7" s="22" customFormat="1" ht="12.75" hidden="1" customHeight="1">
      <c r="D25" s="24"/>
      <c r="E25" s="25"/>
      <c r="F25" s="26"/>
    </row>
    <row r="26" spans="4:7" s="22" customFormat="1" hidden="1">
      <c r="E26" s="25"/>
      <c r="F26" s="26"/>
    </row>
    <row r="27" spans="4:7" s="22" customFormat="1" hidden="1"/>
    <row r="28" spans="4:7" s="22" customFormat="1" hidden="1"/>
    <row r="29" spans="4:7" ht="18.75" hidden="1" customHeight="1">
      <c r="E29" s="22"/>
      <c r="F29" s="22"/>
    </row>
    <row r="30" spans="4:7" hidden="1"/>
    <row r="31" spans="4:7" hidden="1"/>
    <row r="32" spans="4:7" hidden="1"/>
    <row r="33" hidden="1"/>
  </sheetData>
  <sheetProtection algorithmName="SHA-512" hashValue="o+LLAxYYxzE+MZ7XVYHA3YIYraPyB/5N3Ril/IXw2t/wVO1EdXH4AiBhiuCahmMDESSbECfkWFCwqfY4r+1U1w==" saltValue="dXd+BPPc1mw3Q+7qyWYWbA==" spinCount="100000" sheet="1" objects="1" scenarios="1"/>
  <dataConsolidate/>
  <mergeCells count="2">
    <mergeCell ref="E18:F18"/>
    <mergeCell ref="E5:F5"/>
  </mergeCells>
  <dataValidations count="8">
    <dataValidation type="list" allowBlank="1" showInputMessage="1" showErrorMessage="1" sqref="F21:F26">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7.140625" hidden="1" customWidth="1"/>
    <col min="15" max="15" width="17.42578125" customWidth="1"/>
    <col min="16" max="16" width="9.42578125" customWidth="1"/>
    <col min="17" max="19" width="14.5703125" hidden="1" customWidth="1"/>
    <col min="20" max="20" width="19.140625" customWidth="1"/>
    <col min="21" max="21" width="15.42578125" hidden="1" customWidth="1"/>
    <col min="22" max="22" width="8.28515625" hidden="1" customWidth="1"/>
    <col min="23" max="23" width="15.42578125" customWidth="1"/>
    <col min="24" max="24" width="18.42578125" customWidth="1"/>
    <col min="25" max="25" width="4" customWidth="1"/>
    <col min="26" max="26" width="3.85546875" customWidth="1"/>
    <col min="27" max="16383" width="4.7109375" hidden="1"/>
    <col min="16384" max="16384" width="3.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14</v>
      </c>
      <c r="X9" s="478" t="s">
        <v>499</v>
      </c>
      <c r="AR9" t="s">
        <v>404</v>
      </c>
    </row>
    <row r="10" spans="5:44"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c r="AR10" t="s">
        <v>394</v>
      </c>
    </row>
    <row r="11" spans="5:44"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522"/>
      <c r="X11" s="522"/>
      <c r="AR11" t="s">
        <v>405</v>
      </c>
    </row>
    <row r="12" spans="5:44" ht="20.100000000000001"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SUM(AC13:AC65535)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3" display="Total"/>
    <hyperlink ref="F16" location="'Shareholding Pattern'!F33" display="Total"/>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 customWidth="1"/>
    <col min="14" max="14" width="17" hidden="1" customWidth="1"/>
    <col min="15" max="15" width="17.42578125" customWidth="1"/>
    <col min="16" max="16" width="9.28515625" customWidth="1"/>
    <col min="17" max="19" width="14.5703125" hidden="1" customWidth="1"/>
    <col min="20" max="20" width="19.140625" customWidth="1"/>
    <col min="21" max="21" width="15.42578125" hidden="1" customWidth="1"/>
    <col min="22" max="22" width="9" hidden="1" customWidth="1"/>
    <col min="23" max="23" width="15.42578125" customWidth="1"/>
    <col min="24" max="24" width="19.42578125" customWidth="1"/>
    <col min="25" max="25" width="3.7109375" customWidth="1"/>
    <col min="26" max="26" width="3.140625" customWidth="1"/>
    <col min="27" max="16383" width="3.85546875" hidden="1"/>
    <col min="16384" max="16384" width="4.57031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14</v>
      </c>
      <c r="X9" s="478" t="s">
        <v>499</v>
      </c>
      <c r="AR9" t="s">
        <v>404</v>
      </c>
    </row>
    <row r="10" spans="5:44"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c r="AR10" t="s">
        <v>394</v>
      </c>
    </row>
    <row r="11" spans="5:44"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522"/>
      <c r="X11" s="522"/>
      <c r="AR11" t="s">
        <v>405</v>
      </c>
    </row>
    <row r="12" spans="5:44" ht="15.75">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4.9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4" display="Total"/>
    <hyperlink ref="F16" location="'Shareholding Pattern'!F34" display="Total"/>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 customWidth="1"/>
    <col min="14" max="14" width="17.42578125" hidden="1" customWidth="1"/>
    <col min="15" max="15" width="18.28515625" customWidth="1"/>
    <col min="16" max="16" width="9.7109375" customWidth="1"/>
    <col min="17" max="19" width="14.5703125" hidden="1" customWidth="1"/>
    <col min="20" max="20" width="19.140625" customWidth="1"/>
    <col min="21" max="21" width="15.42578125" hidden="1" customWidth="1"/>
    <col min="22" max="22" width="9" hidden="1" customWidth="1"/>
    <col min="23" max="23" width="15.42578125" customWidth="1"/>
    <col min="24" max="24" width="18.7109375" customWidth="1"/>
    <col min="25" max="25" width="4" customWidth="1"/>
    <col min="26" max="26" width="3.28515625" customWidth="1"/>
    <col min="27" max="16383" width="2.85546875" hidden="1"/>
    <col min="16384" max="16384" width="4"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14</v>
      </c>
      <c r="X9" s="478" t="s">
        <v>499</v>
      </c>
      <c r="AR9" t="s">
        <v>404</v>
      </c>
    </row>
    <row r="10" spans="5:44"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c r="AR10" t="s">
        <v>394</v>
      </c>
    </row>
    <row r="11" spans="5:44"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522"/>
      <c r="X11" s="522"/>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5" display="Total"/>
    <hyperlink ref="F16" location="'Shareholding Pattern'!F35" display="Total"/>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8.28515625" customWidth="1"/>
    <col min="14" max="14" width="16.5703125" hidden="1" customWidth="1"/>
    <col min="15" max="15" width="16.42578125" customWidth="1"/>
    <col min="16" max="16" width="9.8554687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19.42578125" customWidth="1"/>
    <col min="25" max="25" width="2.85546875" customWidth="1"/>
    <col min="26" max="26" width="2.5703125" customWidth="1"/>
    <col min="27" max="16383" width="5.7109375" hidden="1"/>
    <col min="16384" max="16384" width="2.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14</v>
      </c>
      <c r="X9" s="478" t="s">
        <v>499</v>
      </c>
      <c r="AR9" t="s">
        <v>404</v>
      </c>
    </row>
    <row r="10" spans="5:44"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c r="AR10" t="s">
        <v>394</v>
      </c>
    </row>
    <row r="11" spans="5:44"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522"/>
      <c r="X11" s="522"/>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497</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6" display="Total"/>
    <hyperlink ref="F16" location="'Shareholding Pattern'!F36" display="Total"/>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7109375" customWidth="1"/>
    <col min="14" max="14" width="15.7109375" hidden="1" customWidth="1"/>
    <col min="15" max="15" width="17.7109375" customWidth="1"/>
    <col min="16" max="16" width="9.42578125" customWidth="1"/>
    <col min="17" max="19" width="14.5703125" hidden="1" customWidth="1"/>
    <col min="20" max="20" width="19.140625" customWidth="1"/>
    <col min="21" max="21" width="15.42578125" hidden="1" customWidth="1"/>
    <col min="22" max="22" width="8.140625" hidden="1" customWidth="1"/>
    <col min="23" max="23" width="15.42578125" customWidth="1"/>
    <col min="24" max="24" width="16.85546875" customWidth="1"/>
    <col min="25" max="25" width="3.5703125" customWidth="1"/>
    <col min="26" max="26" width="3.42578125" customWidth="1"/>
    <col min="27" max="16383" width="20.28515625" hidden="1"/>
    <col min="16384" max="16384" width="7.140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9" t="s">
        <v>137</v>
      </c>
      <c r="F9" s="478" t="s">
        <v>136</v>
      </c>
      <c r="G9" s="522" t="s">
        <v>1</v>
      </c>
      <c r="H9" s="478" t="s">
        <v>3</v>
      </c>
      <c r="I9" s="522" t="s">
        <v>4</v>
      </c>
      <c r="J9" s="522" t="s">
        <v>5</v>
      </c>
      <c r="K9" s="522" t="s">
        <v>6</v>
      </c>
      <c r="L9" s="522" t="s">
        <v>7</v>
      </c>
      <c r="M9" s="522" t="s">
        <v>8</v>
      </c>
      <c r="N9" s="522"/>
      <c r="O9" s="522"/>
      <c r="P9" s="522"/>
      <c r="Q9" s="539" t="s">
        <v>505</v>
      </c>
      <c r="R9" s="522" t="s">
        <v>10</v>
      </c>
      <c r="S9" s="539" t="s">
        <v>134</v>
      </c>
      <c r="T9" s="522" t="s">
        <v>107</v>
      </c>
      <c r="U9" s="522" t="s">
        <v>12</v>
      </c>
      <c r="V9" s="522"/>
      <c r="W9" s="522" t="s">
        <v>14</v>
      </c>
      <c r="X9" s="478" t="s">
        <v>499</v>
      </c>
      <c r="AR9" t="s">
        <v>404</v>
      </c>
    </row>
    <row r="10" spans="5:44" ht="31.5" customHeight="1">
      <c r="E10" s="537"/>
      <c r="F10" s="522"/>
      <c r="G10" s="522"/>
      <c r="H10" s="522"/>
      <c r="I10" s="522"/>
      <c r="J10" s="522"/>
      <c r="K10" s="522"/>
      <c r="L10" s="522"/>
      <c r="M10" s="522" t="s">
        <v>15</v>
      </c>
      <c r="N10" s="522"/>
      <c r="O10" s="522"/>
      <c r="P10" s="522" t="s">
        <v>16</v>
      </c>
      <c r="Q10" s="537"/>
      <c r="R10" s="522"/>
      <c r="S10" s="537"/>
      <c r="T10" s="522"/>
      <c r="U10" s="522"/>
      <c r="V10" s="522"/>
      <c r="W10" s="522"/>
      <c r="X10" s="522"/>
      <c r="AR10" t="s">
        <v>394</v>
      </c>
    </row>
    <row r="11" spans="5:44" ht="78.75" customHeight="1">
      <c r="E11" s="538"/>
      <c r="F11" s="522"/>
      <c r="G11" s="522"/>
      <c r="H11" s="522"/>
      <c r="I11" s="522"/>
      <c r="J11" s="522"/>
      <c r="K11" s="522"/>
      <c r="L11" s="522"/>
      <c r="M11" s="40" t="s">
        <v>17</v>
      </c>
      <c r="N11" s="40" t="s">
        <v>18</v>
      </c>
      <c r="O11" s="40" t="s">
        <v>19</v>
      </c>
      <c r="P11" s="522"/>
      <c r="Q11" s="538"/>
      <c r="R11" s="522"/>
      <c r="S11" s="538"/>
      <c r="T11" s="522"/>
      <c r="U11" s="40" t="s">
        <v>20</v>
      </c>
      <c r="V11" s="40" t="s">
        <v>21</v>
      </c>
      <c r="W11" s="522"/>
      <c r="X11" s="522"/>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1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7" display="Total"/>
    <hyperlink ref="F16" location="'Shareholding Pattern'!F37" display="Total"/>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B685DB"/>
  </sheetPr>
  <dimension ref="A1:XFC16"/>
  <sheetViews>
    <sheetView showGridLines="0" topLeftCell="A7" zoomScale="70" zoomScaleNormal="70" workbookViewId="0">
      <selection activeCell="F16" sqref="F16"/>
    </sheetView>
  </sheetViews>
  <sheetFormatPr defaultColWidth="0" defaultRowHeight="15"/>
  <cols>
    <col min="1" max="1" width="2.28515625" customWidth="1"/>
    <col min="2" max="2" width="2.140625" hidden="1" customWidth="1"/>
    <col min="3" max="3" width="2" hidden="1" customWidth="1"/>
    <col min="4" max="4" width="7.140625" customWidth="1"/>
    <col min="5" max="5" width="35.7109375" customWidth="1"/>
    <col min="6" max="7" width="38.5703125" customWidth="1"/>
    <col min="8" max="8" width="13.7109375" customWidth="1"/>
    <col min="9" max="10" width="14.5703125" customWidth="1"/>
    <col min="11" max="11" width="14.5703125" hidden="1" customWidth="1"/>
    <col min="12" max="12" width="15.5703125" hidden="1" customWidth="1"/>
    <col min="13" max="13" width="15" customWidth="1"/>
    <col min="14" max="14" width="15.42578125" customWidth="1"/>
    <col min="15" max="15" width="16" customWidth="1"/>
    <col min="16" max="16" width="16.42578125" hidden="1" customWidth="1"/>
    <col min="17" max="17" width="15.28515625" customWidth="1"/>
    <col min="18" max="18" width="13" customWidth="1"/>
    <col min="19" max="20" width="14.5703125" hidden="1" customWidth="1"/>
    <col min="21" max="21" width="19.140625" hidden="1" customWidth="1"/>
    <col min="22" max="22" width="15.42578125" customWidth="1"/>
    <col min="23" max="23" width="13" hidden="1" customWidth="1"/>
    <col min="24" max="24" width="8.28515625" hidden="1" customWidth="1"/>
    <col min="25" max="25" width="14.5703125" customWidth="1"/>
    <col min="26" max="26" width="16.85546875" customWidth="1"/>
    <col min="27" max="27" width="4.28515625" customWidth="1"/>
    <col min="28" max="28" width="2.5703125" hidden="1"/>
    <col min="29" max="16383" width="5.140625" hidden="1"/>
    <col min="16384" max="16384" width="4.140625" hidden="1"/>
  </cols>
  <sheetData>
    <row r="1" spans="4:57" hidden="1">
      <c r="I1">
        <v>0</v>
      </c>
      <c r="AR1" t="s">
        <v>443</v>
      </c>
      <c r="AS1" t="s">
        <v>444</v>
      </c>
      <c r="AT1" t="s">
        <v>445</v>
      </c>
      <c r="AU1" t="s">
        <v>446</v>
      </c>
      <c r="AV1" t="s">
        <v>523</v>
      </c>
      <c r="AW1" t="s">
        <v>498</v>
      </c>
      <c r="AX1" t="s">
        <v>525</v>
      </c>
      <c r="AY1" t="s">
        <v>526</v>
      </c>
      <c r="AZ1" t="s">
        <v>527</v>
      </c>
      <c r="BA1" t="s">
        <v>400</v>
      </c>
      <c r="BB1" t="s">
        <v>395</v>
      </c>
      <c r="BC1" t="s">
        <v>528</v>
      </c>
      <c r="BD1" t="s">
        <v>524</v>
      </c>
      <c r="BE1" t="s">
        <v>401</v>
      </c>
    </row>
    <row r="2" spans="4:57"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s="63" t="s">
        <v>403</v>
      </c>
    </row>
    <row r="5" spans="4:57" hidden="1">
      <c r="AF5" s="63" t="s">
        <v>393</v>
      </c>
    </row>
    <row r="6" spans="4:57" hidden="1">
      <c r="AF6" s="63" t="s">
        <v>404</v>
      </c>
    </row>
    <row r="7" spans="4:57">
      <c r="AF7" s="63" t="s">
        <v>394</v>
      </c>
    </row>
    <row r="8" spans="4:57">
      <c r="AF8" s="63" t="s">
        <v>405</v>
      </c>
    </row>
    <row r="9" spans="4:57" ht="29.25" customHeight="1">
      <c r="D9" s="539" t="s">
        <v>137</v>
      </c>
      <c r="E9" s="539" t="s">
        <v>34</v>
      </c>
      <c r="F9" s="539" t="s">
        <v>434</v>
      </c>
      <c r="G9" s="479" t="s">
        <v>136</v>
      </c>
      <c r="H9" s="522" t="s">
        <v>1</v>
      </c>
      <c r="I9" s="479" t="s">
        <v>426</v>
      </c>
      <c r="J9" s="522" t="s">
        <v>3</v>
      </c>
      <c r="K9" s="522" t="s">
        <v>4</v>
      </c>
      <c r="L9" s="522" t="s">
        <v>5</v>
      </c>
      <c r="M9" s="522" t="s">
        <v>6</v>
      </c>
      <c r="N9" s="522" t="s">
        <v>7</v>
      </c>
      <c r="O9" s="522" t="s">
        <v>8</v>
      </c>
      <c r="P9" s="522"/>
      <c r="Q9" s="522"/>
      <c r="R9" s="522"/>
      <c r="S9" s="522" t="s">
        <v>9</v>
      </c>
      <c r="T9" s="539" t="s">
        <v>505</v>
      </c>
      <c r="U9" s="539" t="s">
        <v>138</v>
      </c>
      <c r="V9" s="522" t="s">
        <v>107</v>
      </c>
      <c r="W9" s="522" t="s">
        <v>12</v>
      </c>
      <c r="X9" s="522"/>
      <c r="Y9" s="522" t="s">
        <v>14</v>
      </c>
      <c r="Z9" s="478" t="s">
        <v>499</v>
      </c>
      <c r="AG9" s="63" t="s">
        <v>406</v>
      </c>
      <c r="AV9" t="s">
        <v>34</v>
      </c>
    </row>
    <row r="10" spans="4:57" ht="31.5" customHeight="1">
      <c r="D10" s="537"/>
      <c r="E10" s="537"/>
      <c r="F10" s="537"/>
      <c r="G10" s="480"/>
      <c r="H10" s="522"/>
      <c r="I10" s="537"/>
      <c r="J10" s="522"/>
      <c r="K10" s="522"/>
      <c r="L10" s="522"/>
      <c r="M10" s="522"/>
      <c r="N10" s="522"/>
      <c r="O10" s="522" t="s">
        <v>15</v>
      </c>
      <c r="P10" s="522"/>
      <c r="Q10" s="522"/>
      <c r="R10" s="522" t="s">
        <v>16</v>
      </c>
      <c r="S10" s="522"/>
      <c r="T10" s="537"/>
      <c r="U10" s="534"/>
      <c r="V10" s="522"/>
      <c r="W10" s="522"/>
      <c r="X10" s="522"/>
      <c r="Y10" s="522"/>
      <c r="Z10" s="522"/>
      <c r="AG10" s="63" t="s">
        <v>397</v>
      </c>
      <c r="AV10" t="s">
        <v>437</v>
      </c>
    </row>
    <row r="11" spans="4:57" ht="75">
      <c r="D11" s="538"/>
      <c r="E11" s="538"/>
      <c r="F11" s="538"/>
      <c r="G11" s="481"/>
      <c r="H11" s="522"/>
      <c r="I11" s="538"/>
      <c r="J11" s="522"/>
      <c r="K11" s="522"/>
      <c r="L11" s="522"/>
      <c r="M11" s="522"/>
      <c r="N11" s="522"/>
      <c r="O11" s="40" t="s">
        <v>17</v>
      </c>
      <c r="P11" s="40" t="s">
        <v>18</v>
      </c>
      <c r="Q11" s="40" t="s">
        <v>19</v>
      </c>
      <c r="R11" s="522"/>
      <c r="S11" s="522"/>
      <c r="T11" s="538"/>
      <c r="U11" s="535"/>
      <c r="V11" s="522"/>
      <c r="W11" s="40" t="s">
        <v>20</v>
      </c>
      <c r="X11" s="40" t="s">
        <v>21</v>
      </c>
      <c r="Y11" s="522"/>
      <c r="Z11" s="522"/>
      <c r="AG11" s="63" t="s">
        <v>402</v>
      </c>
    </row>
    <row r="12" spans="4:57" ht="15.75">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57" s="11" customFormat="1" ht="20.100000000000001" hidden="1" customHeight="1">
      <c r="D13" s="66"/>
      <c r="E13" s="75"/>
      <c r="F13" s="77"/>
      <c r="G13" s="77"/>
      <c r="H13" s="10"/>
      <c r="I13" s="16"/>
      <c r="J13" s="16"/>
      <c r="K13" s="47"/>
      <c r="L13" s="47"/>
      <c r="M13" s="238" t="str">
        <f>+IFERROR(IF(COUNT(J13:L13),ROUND(SUM(J13:L13),0),""),"")</f>
        <v/>
      </c>
      <c r="N13" s="236" t="str">
        <f>+IFERROR(IF(COUNT(M13),ROUND(M13/'Shareholding Pattern'!$L$57*100,2),""),"")</f>
        <v/>
      </c>
      <c r="O13" s="278" t="str">
        <f>IF(J13="","",J13)</f>
        <v/>
      </c>
      <c r="P13" s="207"/>
      <c r="Q13" s="237"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16"/>
      <c r="Z13" s="282"/>
      <c r="AC13" s="11">
        <f>IF(SUM(H13:Y13)&gt;0,1,0)</f>
        <v>0</v>
      </c>
      <c r="AD13" s="11">
        <f>SUM(AC15:AC65535)</f>
        <v>0</v>
      </c>
      <c r="AF13" s="63" t="s">
        <v>401</v>
      </c>
    </row>
    <row r="14" spans="4:57" ht="24.95" customHeight="1">
      <c r="D14" s="45"/>
      <c r="E14" s="43"/>
      <c r="F14" s="43"/>
      <c r="G14" s="55"/>
      <c r="H14" s="43"/>
      <c r="I14" s="43"/>
      <c r="J14" s="43"/>
      <c r="K14" s="43"/>
      <c r="L14" s="43"/>
      <c r="M14" s="43"/>
      <c r="N14" s="43"/>
      <c r="O14" s="43"/>
      <c r="P14" s="43"/>
      <c r="Q14" s="43"/>
      <c r="R14" s="43"/>
      <c r="S14" s="43"/>
      <c r="T14" s="43"/>
      <c r="U14" s="43"/>
      <c r="V14" s="43"/>
      <c r="W14" s="43"/>
      <c r="Z14" s="44"/>
    </row>
    <row r="15" spans="4:57" hidden="1">
      <c r="D15" s="204"/>
      <c r="E15" s="18"/>
      <c r="F15" s="18"/>
      <c r="G15" s="18"/>
      <c r="H15" s="18"/>
      <c r="I15" s="18"/>
      <c r="J15" s="202"/>
      <c r="K15" s="202"/>
      <c r="L15" s="18"/>
      <c r="M15" s="18"/>
      <c r="N15" s="18"/>
      <c r="O15" s="18"/>
      <c r="P15" s="18"/>
      <c r="Q15" s="18"/>
      <c r="R15" s="18"/>
      <c r="S15" s="18"/>
      <c r="T15" s="18"/>
      <c r="U15" s="18"/>
      <c r="V15" s="18"/>
      <c r="W15" s="18"/>
      <c r="X15" s="203"/>
    </row>
    <row r="16" spans="4:57" ht="20.100000000000001" customHeight="1">
      <c r="D16" s="59"/>
      <c r="E16" s="36"/>
      <c r="F16" s="60" t="s">
        <v>450</v>
      </c>
      <c r="G16" s="36"/>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36" t="str">
        <f>+IFERROR(IF(COUNT(N13:N15),ROUND(SUMIF($F$13:N15,"Category",N13:N15),2),""),"")</f>
        <v/>
      </c>
      <c r="O16" s="78" t="str">
        <f>+IFERROR(IF(COUNT(O13:O15),ROUND(SUMIF($F$13:O15,"Category",O13:O15),0),""),"")</f>
        <v/>
      </c>
      <c r="P16" s="189" t="str">
        <f>+IFERROR(IF(COUNT(P13:P15),ROUND(SUMIF($F$13:P15,"Category",P13:P15),0),""),"")</f>
        <v/>
      </c>
      <c r="Q16" s="189" t="str">
        <f>+IFERROR(IF(COUNT(Q13:Q15),ROUND(SUMIF($F$13:Q15,"Category",Q13:Q15),0),""),"")</f>
        <v/>
      </c>
      <c r="R16" s="236"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142" t="str">
        <f>+IFERROR(IF(COUNT(V13:V15),ROUND(SUMIF($F$13:V15,"Category",V13:V15),2),""),"")</f>
        <v/>
      </c>
      <c r="W16" s="64" t="str">
        <f>+IFERROR(IF(COUNT(W13:W15),ROUND(SUMIF($F$13:W15,"Category",W13:W15),0),""),"")</f>
        <v/>
      </c>
      <c r="X16" s="236" t="str">
        <f>+IFERROR(IF(COUNT(W16),ROUND(SUM(W16)/SUM(M16)*100,2),""),0)</f>
        <v/>
      </c>
      <c r="Y16" s="64" t="str">
        <f>+IFERROR(IF(COUNT(Y13:Y15),ROUND(SUMIF($F$13:Y15,"Category",Y13:Y15),0),""),"")</f>
        <v/>
      </c>
    </row>
  </sheetData>
  <sheetProtection sheet="1" objects="1" scenarios="1"/>
  <mergeCells count="21">
    <mergeCell ref="Z9:Z11"/>
    <mergeCell ref="M9:M11"/>
    <mergeCell ref="N9:N11"/>
    <mergeCell ref="O9:R9"/>
    <mergeCell ref="W9:X10"/>
    <mergeCell ref="Y9:Y11"/>
    <mergeCell ref="V9:V11"/>
    <mergeCell ref="T9:T11"/>
    <mergeCell ref="U9:U11"/>
    <mergeCell ref="O10:Q10"/>
    <mergeCell ref="S9:S11"/>
    <mergeCell ref="R10:R11"/>
    <mergeCell ref="K9:K11"/>
    <mergeCell ref="L9:L11"/>
    <mergeCell ref="J9:J11"/>
    <mergeCell ref="D9:D11"/>
    <mergeCell ref="E9:E11"/>
    <mergeCell ref="F9:F11"/>
    <mergeCell ref="H9:H11"/>
    <mergeCell ref="I9:I11"/>
    <mergeCell ref="G9:G11"/>
  </mergeCells>
  <dataValidations count="7">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Total"/>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hidden="1" customWidth="1"/>
    <col min="3" max="4" width="2"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7109375" customWidth="1"/>
    <col min="13" max="13" width="15.42578125" customWidth="1"/>
    <col min="14" max="14" width="15.42578125" hidden="1" customWidth="1"/>
    <col min="15" max="15" width="17.42578125" customWidth="1"/>
    <col min="16" max="16" width="14.5703125" customWidth="1"/>
    <col min="17" max="17" width="15.5703125" hidden="1" customWidth="1"/>
    <col min="18" max="18" width="16.42578125" hidden="1" customWidth="1"/>
    <col min="19" max="19" width="13.7109375" hidden="1" customWidth="1"/>
    <col min="20" max="20" width="14.5703125" customWidth="1"/>
    <col min="21" max="21" width="14.5703125" hidden="1" customWidth="1"/>
    <col min="22" max="22" width="8.28515625" hidden="1" customWidth="1"/>
    <col min="23" max="23" width="15.5703125" customWidth="1"/>
    <col min="24" max="24" width="17.85546875" customWidth="1"/>
    <col min="25" max="25" width="3.85546875" customWidth="1"/>
    <col min="26" max="26" width="5.140625" customWidth="1"/>
    <col min="27" max="16383" width="21.5703125" hidden="1"/>
    <col min="16384" max="16384" width="1.8554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14</v>
      </c>
      <c r="X9" s="478" t="s">
        <v>499</v>
      </c>
    </row>
    <row r="10" spans="5:30"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row>
    <row r="11" spans="5:30"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522"/>
      <c r="X11" s="522"/>
    </row>
    <row r="12" spans="5:30" s="6" customFormat="1" ht="20.100000000000001"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5" t="s">
        <v>494</v>
      </c>
      <c r="H14" s="43"/>
      <c r="I14" s="43"/>
      <c r="J14" s="43"/>
      <c r="K14" s="43"/>
      <c r="L14" s="43"/>
      <c r="M14" s="43"/>
      <c r="N14" s="43"/>
      <c r="O14" s="43"/>
      <c r="P14" s="43"/>
      <c r="Q14" s="43"/>
      <c r="R14" s="43"/>
      <c r="S14" s="43"/>
      <c r="T14" s="43"/>
      <c r="U14" s="43"/>
      <c r="V14" s="43"/>
      <c r="W14" s="43"/>
      <c r="X14" s="44"/>
    </row>
    <row r="15" spans="5:30" ht="15" hidden="1" customHeight="1">
      <c r="E15" s="204"/>
      <c r="F15" s="18"/>
      <c r="G15" s="18"/>
      <c r="H15" s="18"/>
      <c r="I15" s="18"/>
      <c r="J15" s="202"/>
      <c r="K15" s="202"/>
      <c r="L15" s="18"/>
      <c r="M15" s="18"/>
      <c r="N15" s="202"/>
      <c r="O15" s="202"/>
      <c r="P15" s="18"/>
      <c r="Q15" s="18"/>
      <c r="R15" s="18"/>
      <c r="S15" s="18"/>
      <c r="T15" s="18"/>
      <c r="U15" s="18"/>
      <c r="V15" s="202"/>
      <c r="W15" s="203"/>
    </row>
    <row r="16" spans="5:30" ht="20.100000000000001" customHeight="1">
      <c r="E16" s="59"/>
      <c r="F16" s="60" t="s">
        <v>450</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H9:H11"/>
    <mergeCell ref="E9:E11"/>
    <mergeCell ref="F9:F11"/>
    <mergeCell ref="G9:G11"/>
    <mergeCell ref="K9:K11"/>
    <mergeCell ref="Q9:Q11"/>
    <mergeCell ref="P10:P11"/>
    <mergeCell ref="X9:X11"/>
    <mergeCell ref="I9:I11"/>
    <mergeCell ref="J9:J11"/>
    <mergeCell ref="L9:L11"/>
    <mergeCell ref="M9:P9"/>
    <mergeCell ref="U9:V10"/>
    <mergeCell ref="W9:W11"/>
    <mergeCell ref="T9:T11"/>
    <mergeCell ref="R9:R11"/>
    <mergeCell ref="S9:S11"/>
    <mergeCell ref="M10:O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0" display="Total"/>
    <hyperlink ref="F16" location="'Shareholding Pattern'!F40" display="Total"/>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6.42578125" customWidth="1"/>
    <col min="16" max="16" width="10.85546875" customWidth="1"/>
    <col min="17" max="19" width="14.5703125" hidden="1" customWidth="1"/>
    <col min="20" max="20" width="19.140625" customWidth="1"/>
    <col min="21" max="21" width="15.42578125" hidden="1" customWidth="1"/>
    <col min="22" max="22" width="10.140625" hidden="1" customWidth="1"/>
    <col min="23" max="23" width="15.42578125" customWidth="1"/>
    <col min="24" max="24" width="20" customWidth="1"/>
    <col min="25" max="25" width="2.5703125" customWidth="1"/>
    <col min="26" max="26" width="3.28515625" customWidth="1"/>
    <col min="27" max="28" width="1.28515625" hidden="1"/>
    <col min="29" max="30" width="2.140625" hidden="1"/>
    <col min="31" max="16383" width="1.28515625" hidden="1"/>
    <col min="16384" max="16384" width="5.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14</v>
      </c>
      <c r="X9" s="478" t="s">
        <v>499</v>
      </c>
    </row>
    <row r="10" spans="5:30"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row>
    <row r="11" spans="5:30"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522"/>
      <c r="X11" s="522"/>
    </row>
    <row r="12" spans="5:30"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5"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3" display="Total"/>
    <hyperlink ref="F16" location="'Shareholding Pattern'!F43" display="Total"/>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9.57031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8" customWidth="1"/>
    <col min="16" max="16" width="9.140625"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9.85546875" customWidth="1"/>
    <col min="25" max="25" width="2.28515625" customWidth="1"/>
    <col min="26" max="26" width="3.28515625" customWidth="1"/>
    <col min="27" max="16383" width="5.42578125" hidden="1"/>
    <col min="16384" max="16384" width="2.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14</v>
      </c>
      <c r="X9" s="478" t="s">
        <v>499</v>
      </c>
    </row>
    <row r="10" spans="5:30"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row>
    <row r="11" spans="5:30"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522"/>
      <c r="X11" s="522"/>
    </row>
    <row r="12" spans="5:30" s="8" customFormat="1" ht="20.100000000000001"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5" t="s">
        <v>496</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dataConsolidate/>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4" display="Total"/>
    <hyperlink ref="F16" location="'Shareholding Pattern'!F44" display="Total"/>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5703125" customWidth="1"/>
    <col min="13" max="13" width="15.42578125" customWidth="1"/>
    <col min="14" max="14" width="16" hidden="1" customWidth="1"/>
    <col min="15" max="15" width="16.42578125" customWidth="1"/>
    <col min="16" max="16" width="10.2851562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21.42578125" customWidth="1"/>
    <col min="25" max="25" width="4.28515625" customWidth="1"/>
    <col min="26" max="26" width="3.28515625" customWidth="1"/>
    <col min="27" max="16383" width="4.85546875" hidden="1"/>
    <col min="16384" max="16384" width="4.5703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14</v>
      </c>
      <c r="X9" s="478" t="s">
        <v>499</v>
      </c>
    </row>
    <row r="10" spans="5:30"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row>
    <row r="11" spans="5:30"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522"/>
      <c r="X11" s="522"/>
    </row>
    <row r="12" spans="5:30" s="8" customFormat="1" ht="20.100000000000001"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5" t="s">
        <v>496</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5" display="Total"/>
    <hyperlink ref="F16" location="'Shareholding Pattern'!F45" display="Total"/>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XFC16"/>
  <sheetViews>
    <sheetView showGridLines="0" topLeftCell="C7" workbookViewId="0">
      <selection activeCell="F16" sqref="F16"/>
    </sheetView>
  </sheetViews>
  <sheetFormatPr defaultColWidth="0" defaultRowHeight="15" zeroHeight="1"/>
  <cols>
    <col min="1" max="2" width="2.7109375" style="18" hidden="1" customWidth="1"/>
    <col min="3" max="3" width="2.7109375" style="18" customWidth="1"/>
    <col min="4" max="4" width="6.7109375" style="18" customWidth="1"/>
    <col min="5" max="5" width="72.140625" style="18" customWidth="1"/>
    <col min="6" max="6" width="14.7109375" style="18" customWidth="1"/>
    <col min="7" max="7" width="18.140625" style="18" customWidth="1"/>
    <col min="8" max="8" width="17" style="18" customWidth="1"/>
    <col min="9" max="9" width="17.5703125" style="18" customWidth="1"/>
    <col min="10" max="10" width="4" style="18" customWidth="1"/>
    <col min="11" max="16" width="2.7109375" style="18" hidden="1"/>
    <col min="17" max="16383" width="10.140625" style="18" hidden="1"/>
    <col min="16384" max="16384" width="1" style="18" hidden="1"/>
  </cols>
  <sheetData>
    <row r="1" spans="1:21" hidden="1">
      <c r="A1" s="18" t="s">
        <v>250</v>
      </c>
      <c r="T1" s="18" t="s">
        <v>250</v>
      </c>
      <c r="U1" s="18" t="s">
        <v>111</v>
      </c>
    </row>
    <row r="2" spans="1:21" hidden="1">
      <c r="U2" s="18" t="s">
        <v>122</v>
      </c>
    </row>
    <row r="3" spans="1:21" hidden="1"/>
    <row r="4" spans="1:21" hidden="1"/>
    <row r="5" spans="1:21" hidden="1"/>
    <row r="6" spans="1:21" hidden="1"/>
    <row r="7" spans="1:21" ht="30" customHeight="1"/>
    <row r="8" spans="1:21" ht="30" customHeight="1">
      <c r="D8" s="61" t="s">
        <v>132</v>
      </c>
      <c r="E8" s="61" t="s">
        <v>125</v>
      </c>
      <c r="F8" s="341" t="s">
        <v>531</v>
      </c>
      <c r="G8" s="328" t="s">
        <v>511</v>
      </c>
      <c r="H8" s="328" t="s">
        <v>512</v>
      </c>
      <c r="I8" s="328" t="s">
        <v>159</v>
      </c>
    </row>
    <row r="9" spans="1:21" ht="20.100000000000001" customHeight="1">
      <c r="D9" s="27">
        <v>1</v>
      </c>
      <c r="E9" s="337" t="s">
        <v>126</v>
      </c>
      <c r="F9" s="208" t="s">
        <v>122</v>
      </c>
      <c r="G9" s="396" t="s">
        <v>122</v>
      </c>
      <c r="H9" s="396" t="s">
        <v>122</v>
      </c>
      <c r="I9" s="396" t="s">
        <v>122</v>
      </c>
      <c r="M9" s="18">
        <v>1</v>
      </c>
      <c r="N9" s="18">
        <v>1</v>
      </c>
      <c r="O9" s="18">
        <v>1</v>
      </c>
      <c r="P9" s="18">
        <v>1</v>
      </c>
      <c r="R9" s="18" t="s">
        <v>553</v>
      </c>
      <c r="S9" s="18" t="s">
        <v>554</v>
      </c>
      <c r="T9" s="18" t="s">
        <v>555</v>
      </c>
      <c r="U9" s="18" t="s">
        <v>556</v>
      </c>
    </row>
    <row r="10" spans="1:21" ht="20.100000000000001" customHeight="1">
      <c r="D10" s="28">
        <v>2</v>
      </c>
      <c r="E10" s="338" t="s">
        <v>127</v>
      </c>
      <c r="F10" s="209" t="s">
        <v>122</v>
      </c>
      <c r="G10" s="397" t="s">
        <v>122</v>
      </c>
      <c r="H10" s="397" t="s">
        <v>122</v>
      </c>
      <c r="I10" s="397" t="s">
        <v>122</v>
      </c>
      <c r="M10" s="18">
        <v>1</v>
      </c>
      <c r="N10" s="18">
        <v>1</v>
      </c>
      <c r="O10" s="18">
        <v>1</v>
      </c>
      <c r="P10" s="18">
        <v>1</v>
      </c>
      <c r="R10" s="18" t="s">
        <v>557</v>
      </c>
      <c r="S10" s="18" t="s">
        <v>558</v>
      </c>
      <c r="T10" s="18" t="s">
        <v>559</v>
      </c>
      <c r="U10" s="18" t="s">
        <v>560</v>
      </c>
    </row>
    <row r="11" spans="1:21" ht="20.100000000000001" customHeight="1">
      <c r="D11" s="28">
        <v>3</v>
      </c>
      <c r="E11" s="338" t="s">
        <v>128</v>
      </c>
      <c r="F11" s="209" t="s">
        <v>122</v>
      </c>
      <c r="G11" s="397" t="s">
        <v>122</v>
      </c>
      <c r="H11" s="397" t="s">
        <v>122</v>
      </c>
      <c r="I11" s="397" t="s">
        <v>122</v>
      </c>
      <c r="M11" s="18">
        <v>1</v>
      </c>
      <c r="N11" s="18">
        <v>1</v>
      </c>
      <c r="O11" s="18">
        <v>1</v>
      </c>
      <c r="P11" s="18">
        <v>1</v>
      </c>
      <c r="R11" s="18" t="s">
        <v>561</v>
      </c>
      <c r="S11" s="18" t="s">
        <v>562</v>
      </c>
      <c r="T11" s="18" t="s">
        <v>563</v>
      </c>
      <c r="U11" s="18" t="s">
        <v>564</v>
      </c>
    </row>
    <row r="12" spans="1:21" ht="30">
      <c r="D12" s="28">
        <v>4</v>
      </c>
      <c r="E12" s="338" t="s">
        <v>129</v>
      </c>
      <c r="F12" s="209" t="s">
        <v>122</v>
      </c>
      <c r="G12" s="397" t="s">
        <v>122</v>
      </c>
      <c r="H12" s="397" t="s">
        <v>122</v>
      </c>
      <c r="I12" s="397" t="s">
        <v>122</v>
      </c>
      <c r="M12" s="18">
        <v>1</v>
      </c>
      <c r="N12" s="18">
        <v>1</v>
      </c>
      <c r="O12" s="18">
        <v>1</v>
      </c>
      <c r="P12" s="18">
        <v>1</v>
      </c>
      <c r="R12" s="18" t="s">
        <v>565</v>
      </c>
      <c r="S12" s="18" t="s">
        <v>566</v>
      </c>
      <c r="T12" s="18" t="s">
        <v>567</v>
      </c>
      <c r="U12" s="18" t="s">
        <v>568</v>
      </c>
    </row>
    <row r="13" spans="1:21" ht="21.75" customHeight="1">
      <c r="D13" s="28">
        <v>5</v>
      </c>
      <c r="E13" s="338" t="s">
        <v>130</v>
      </c>
      <c r="F13" s="209" t="s">
        <v>122</v>
      </c>
      <c r="G13" s="397" t="s">
        <v>122</v>
      </c>
      <c r="H13" s="398" t="s">
        <v>122</v>
      </c>
      <c r="I13" s="398" t="s">
        <v>122</v>
      </c>
      <c r="M13" s="18">
        <v>1</v>
      </c>
      <c r="N13" s="18">
        <v>1</v>
      </c>
      <c r="O13" s="18">
        <v>1</v>
      </c>
      <c r="P13" s="18">
        <v>1</v>
      </c>
      <c r="R13" s="18" t="s">
        <v>569</v>
      </c>
      <c r="S13" s="18" t="s">
        <v>570</v>
      </c>
      <c r="T13" s="18" t="s">
        <v>571</v>
      </c>
      <c r="U13" s="18" t="s">
        <v>572</v>
      </c>
    </row>
    <row r="14" spans="1:21" s="102" customFormat="1" ht="20.100000000000001" customHeight="1">
      <c r="A14" s="18"/>
      <c r="B14" s="18"/>
      <c r="C14" s="18"/>
      <c r="D14" s="107">
        <v>6</v>
      </c>
      <c r="E14" s="339" t="s">
        <v>131</v>
      </c>
      <c r="F14" s="331" t="s">
        <v>122</v>
      </c>
      <c r="G14" s="399" t="s">
        <v>122</v>
      </c>
      <c r="H14" s="329"/>
      <c r="I14" s="330"/>
      <c r="M14" s="102">
        <v>1</v>
      </c>
      <c r="N14" s="102">
        <v>1</v>
      </c>
      <c r="O14" s="102">
        <v>0</v>
      </c>
      <c r="P14" s="102">
        <v>0</v>
      </c>
      <c r="R14" s="102" t="s">
        <v>573</v>
      </c>
      <c r="S14" s="102" t="s">
        <v>574</v>
      </c>
      <c r="T14" s="102" t="s">
        <v>575</v>
      </c>
      <c r="U14" s="102" t="s">
        <v>576</v>
      </c>
    </row>
    <row r="15" spans="1:21" s="102" customFormat="1" ht="20.100000000000001" customHeight="1">
      <c r="A15" s="18"/>
      <c r="B15" s="18"/>
      <c r="C15" s="18"/>
      <c r="D15" s="107">
        <v>7</v>
      </c>
      <c r="E15" s="338" t="s">
        <v>439</v>
      </c>
      <c r="F15" s="394" t="s">
        <v>122</v>
      </c>
      <c r="G15" s="400" t="s">
        <v>122</v>
      </c>
      <c r="H15" s="401" t="s">
        <v>122</v>
      </c>
      <c r="I15" s="401" t="s">
        <v>122</v>
      </c>
      <c r="M15" s="102">
        <v>1</v>
      </c>
      <c r="N15" s="102">
        <v>1</v>
      </c>
      <c r="O15" s="102">
        <v>1</v>
      </c>
      <c r="P15" s="102">
        <v>1</v>
      </c>
      <c r="R15" s="102" t="s">
        <v>577</v>
      </c>
      <c r="S15" s="102" t="s">
        <v>578</v>
      </c>
      <c r="T15" s="102" t="s">
        <v>579</v>
      </c>
      <c r="U15" s="102" t="s">
        <v>580</v>
      </c>
    </row>
    <row r="16" spans="1:21" ht="21" customHeight="1">
      <c r="D16" s="29">
        <v>8</v>
      </c>
      <c r="E16" s="340" t="s">
        <v>661</v>
      </c>
      <c r="F16" s="395" t="s">
        <v>122</v>
      </c>
      <c r="G16" s="469"/>
      <c r="H16" s="470"/>
      <c r="I16" s="471"/>
      <c r="R16" s="202" t="s">
        <v>661</v>
      </c>
    </row>
  </sheetData>
  <sheetProtection algorithmName="SHA-512" hashValue="BHdyvmpA8x4wma8mwHoAqz6RLyd3S7R9muBMzeRo3GbmRd+caS5/+fQBVeNOywmNgxl4axNmppsFAfIm+b8hqw==" saltValue="gwfvBI5210g54NpQJXEiMw==" spinCount="100000" sheet="1" objects="1" scenarios="1"/>
  <mergeCells count="1">
    <mergeCell ref="G16:I16"/>
  </mergeCells>
  <dataValidations count="1">
    <dataValidation type="list" allowBlank="1" showInputMessage="1" showErrorMessage="1" sqref="F9:G15 H9:I13 H15:I15 F16">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85546875" customWidth="1"/>
    <col min="16" max="16" width="10.28515625" customWidth="1"/>
    <col min="17" max="19" width="14.5703125" hidden="1" customWidth="1"/>
    <col min="20" max="20" width="19.140625" customWidth="1"/>
    <col min="21" max="21" width="14.7109375" hidden="1" customWidth="1"/>
    <col min="22" max="22" width="8.42578125" hidden="1" customWidth="1"/>
    <col min="23" max="23" width="15.42578125" customWidth="1"/>
    <col min="24" max="24" width="19.140625" customWidth="1"/>
    <col min="25" max="25" width="3.85546875" customWidth="1"/>
    <col min="26" max="26" width="2.5703125" customWidth="1"/>
    <col min="27" max="16383" width="4.28515625" hidden="1"/>
    <col min="16384" max="16384" width="4.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14</v>
      </c>
      <c r="X9" s="478" t="s">
        <v>499</v>
      </c>
    </row>
    <row r="10" spans="5:30"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row>
    <row r="11" spans="5:30"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522"/>
      <c r="X11" s="522"/>
    </row>
    <row r="12" spans="5:30"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6"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6" display="Total"/>
    <hyperlink ref="F16" location="'Shareholding Pattern'!F46" display="Total"/>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sheetPr>
  <dimension ref="B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28515625" customWidth="1"/>
    <col min="16" max="16" width="10" customWidth="1"/>
    <col min="17" max="19" width="14.5703125" hidden="1" customWidth="1"/>
    <col min="20" max="20" width="19.140625" customWidth="1"/>
    <col min="21" max="21" width="15.42578125" hidden="1" customWidth="1"/>
    <col min="22" max="22" width="8.140625" hidden="1" customWidth="1"/>
    <col min="23" max="23" width="15.42578125" customWidth="1"/>
    <col min="24" max="24" width="20.42578125" customWidth="1"/>
    <col min="25" max="25" width="2" customWidth="1"/>
    <col min="26" max="26" width="2.140625" customWidth="1"/>
    <col min="27" max="16383" width="3.71093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14</v>
      </c>
      <c r="X9" s="478" t="s">
        <v>499</v>
      </c>
    </row>
    <row r="10" spans="5:30"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row>
    <row r="11" spans="5:30"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522"/>
      <c r="X11" s="522"/>
    </row>
    <row r="12" spans="5:30" ht="15.75">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75" customHeight="1">
      <c r="E14" s="42"/>
      <c r="F14" s="43"/>
      <c r="G14" s="265"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disablePrompts="1"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M13:N13 Q13:R13 H13:J13">
      <formula1>0</formula1>
    </dataValidation>
  </dataValidations>
  <hyperlinks>
    <hyperlink ref="G16" location="'Shareholding Pattern'!F47" display="Total"/>
    <hyperlink ref="F16" location="'Shareholding Pattern'!F47" display="Total"/>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7"/>
  </sheetPr>
  <dimension ref="A1:XFC19"/>
  <sheetViews>
    <sheetView showGridLines="0" zoomScale="70" zoomScaleNormal="70" workbookViewId="0">
      <pane xSplit="3" ySplit="14" topLeftCell="D15" activePane="bottomRight" state="frozen"/>
      <selection activeCell="A7" sqref="A7"/>
      <selection pane="topRight" activeCell="D7" sqref="D7"/>
      <selection pane="bottomLeft" activeCell="A15" sqref="A15"/>
      <selection pane="bottomRight" activeCell="G16" sqref="G16"/>
    </sheetView>
  </sheetViews>
  <sheetFormatPr defaultColWidth="0" defaultRowHeight="15"/>
  <cols>
    <col min="1" max="1" width="2.28515625" customWidth="1"/>
    <col min="2" max="2" width="2.140625" hidden="1" customWidth="1"/>
    <col min="3" max="3" width="2" hidden="1" customWidth="1"/>
    <col min="4" max="4" width="7.140625" customWidth="1"/>
    <col min="5" max="5" width="42.85546875" customWidth="1"/>
    <col min="6" max="6" width="46.5703125" customWidth="1"/>
    <col min="7" max="7" width="40" customWidth="1"/>
    <col min="8" max="9" width="13.7109375" customWidth="1"/>
    <col min="10" max="10" width="14.5703125" customWidth="1"/>
    <col min="11" max="12" width="14.5703125" hidden="1" customWidth="1"/>
    <col min="13" max="13" width="15.5703125" customWidth="1"/>
    <col min="14" max="14" width="15.28515625" customWidth="1"/>
    <col min="15" max="15" width="15.42578125" customWidth="1"/>
    <col min="16" max="16" width="16" hidden="1" customWidth="1"/>
    <col min="17" max="17" width="16.42578125" customWidth="1"/>
    <col min="18" max="18" width="12.5703125" customWidth="1"/>
    <col min="19" max="21" width="14.5703125" hidden="1" customWidth="1"/>
    <col min="22" max="22" width="19.140625" customWidth="1"/>
    <col min="23" max="23" width="15.42578125" hidden="1" customWidth="1"/>
    <col min="24" max="24" width="8.5703125" hidden="1" customWidth="1"/>
    <col min="25" max="25" width="15.42578125" customWidth="1"/>
    <col min="26" max="26" width="20.85546875" customWidth="1"/>
    <col min="27" max="27" width="2.7109375" customWidth="1"/>
    <col min="28" max="16383" width="2.5703125" hidden="1"/>
    <col min="16384" max="16384" width="1.85546875" hidden="1"/>
  </cols>
  <sheetData>
    <row r="1" spans="4:54" hidden="1">
      <c r="I1">
        <v>0</v>
      </c>
      <c r="J1">
        <v>0</v>
      </c>
      <c r="AE1" t="s">
        <v>399</v>
      </c>
      <c r="AF1" t="s">
        <v>498</v>
      </c>
      <c r="AG1" t="s">
        <v>405</v>
      </c>
      <c r="AH1" t="s">
        <v>452</v>
      </c>
      <c r="AI1" t="s">
        <v>526</v>
      </c>
      <c r="AJ1" t="s">
        <v>408</v>
      </c>
      <c r="AK1" t="s">
        <v>447</v>
      </c>
      <c r="AL1" t="s">
        <v>396</v>
      </c>
      <c r="AM1" t="s">
        <v>506</v>
      </c>
      <c r="AN1" t="s">
        <v>521</v>
      </c>
      <c r="AO1" t="s">
        <v>522</v>
      </c>
      <c r="AP1" t="s">
        <v>628</v>
      </c>
      <c r="AQ1" t="s">
        <v>394</v>
      </c>
      <c r="AR1" t="s">
        <v>633</v>
      </c>
      <c r="AS1" t="s">
        <v>629</v>
      </c>
      <c r="AT1" t="s">
        <v>404</v>
      </c>
      <c r="AU1" t="s">
        <v>630</v>
      </c>
      <c r="AV1" t="s">
        <v>631</v>
      </c>
      <c r="AW1" t="s">
        <v>632</v>
      </c>
      <c r="AX1" t="s">
        <v>527</v>
      </c>
      <c r="AY1" t="s">
        <v>400</v>
      </c>
      <c r="AZ1" t="s">
        <v>395</v>
      </c>
      <c r="BA1" t="s">
        <v>393</v>
      </c>
      <c r="BB1" t="s">
        <v>451</v>
      </c>
    </row>
    <row r="2" spans="4:54"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4"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+IFERROR(IF(COUNT(O13:O15),ROUND(SUMIF($F$13:O15,"Category",O13:O15),0),""),"")</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4" hidden="1"/>
    <row r="5" spans="4:54" hidden="1"/>
    <row r="6" spans="4:54" hidden="1"/>
    <row r="9" spans="4:54" ht="29.25" customHeight="1">
      <c r="D9" s="539" t="s">
        <v>137</v>
      </c>
      <c r="E9" s="539" t="s">
        <v>34</v>
      </c>
      <c r="F9" s="539" t="s">
        <v>434</v>
      </c>
      <c r="G9" s="479" t="s">
        <v>136</v>
      </c>
      <c r="H9" s="522" t="s">
        <v>1</v>
      </c>
      <c r="I9" s="479" t="s">
        <v>426</v>
      </c>
      <c r="J9" s="522" t="s">
        <v>3</v>
      </c>
      <c r="K9" s="522" t="s">
        <v>4</v>
      </c>
      <c r="L9" s="522" t="s">
        <v>5</v>
      </c>
      <c r="M9" s="522" t="s">
        <v>6</v>
      </c>
      <c r="N9" s="522" t="s">
        <v>7</v>
      </c>
      <c r="O9" s="522" t="s">
        <v>8</v>
      </c>
      <c r="P9" s="522"/>
      <c r="Q9" s="522"/>
      <c r="R9" s="522"/>
      <c r="S9" s="522" t="s">
        <v>9</v>
      </c>
      <c r="T9" s="539" t="s">
        <v>505</v>
      </c>
      <c r="U9" s="539" t="s">
        <v>134</v>
      </c>
      <c r="V9" s="522" t="s">
        <v>107</v>
      </c>
      <c r="W9" s="522" t="s">
        <v>12</v>
      </c>
      <c r="X9" s="522"/>
      <c r="Y9" s="522" t="s">
        <v>14</v>
      </c>
      <c r="Z9" s="478" t="s">
        <v>499</v>
      </c>
      <c r="AV9" t="s">
        <v>34</v>
      </c>
    </row>
    <row r="10" spans="4:54" ht="31.5" customHeight="1">
      <c r="D10" s="537"/>
      <c r="E10" s="537"/>
      <c r="F10" s="537"/>
      <c r="G10" s="480"/>
      <c r="H10" s="522"/>
      <c r="I10" s="537"/>
      <c r="J10" s="522"/>
      <c r="K10" s="522"/>
      <c r="L10" s="522"/>
      <c r="M10" s="522"/>
      <c r="N10" s="522"/>
      <c r="O10" s="522" t="s">
        <v>15</v>
      </c>
      <c r="P10" s="522"/>
      <c r="Q10" s="522"/>
      <c r="R10" s="522" t="s">
        <v>16</v>
      </c>
      <c r="S10" s="522"/>
      <c r="T10" s="537"/>
      <c r="U10" s="537"/>
      <c r="V10" s="522"/>
      <c r="W10" s="522"/>
      <c r="X10" s="522"/>
      <c r="Y10" s="522"/>
      <c r="Z10" s="522"/>
      <c r="AV10" t="s">
        <v>437</v>
      </c>
    </row>
    <row r="11" spans="4:54" ht="75">
      <c r="D11" s="538"/>
      <c r="E11" s="538"/>
      <c r="F11" s="538"/>
      <c r="G11" s="481"/>
      <c r="H11" s="522"/>
      <c r="I11" s="538"/>
      <c r="J11" s="522"/>
      <c r="K11" s="522"/>
      <c r="L11" s="522"/>
      <c r="M11" s="522"/>
      <c r="N11" s="522"/>
      <c r="O11" s="40" t="s">
        <v>17</v>
      </c>
      <c r="P11" s="40" t="s">
        <v>18</v>
      </c>
      <c r="Q11" s="40" t="s">
        <v>19</v>
      </c>
      <c r="R11" s="522"/>
      <c r="S11" s="522"/>
      <c r="T11" s="538"/>
      <c r="U11" s="538"/>
      <c r="V11" s="522"/>
      <c r="W11" s="40" t="s">
        <v>20</v>
      </c>
      <c r="X11" s="40" t="s">
        <v>21</v>
      </c>
      <c r="Y11" s="522"/>
      <c r="Z11" s="522"/>
    </row>
    <row r="12" spans="4:54" ht="24.75" customHeight="1">
      <c r="D12" s="9" t="s">
        <v>101</v>
      </c>
      <c r="E12" s="81" t="s">
        <v>33</v>
      </c>
      <c r="F12" s="82"/>
      <c r="G12" s="210"/>
      <c r="H12" s="30"/>
      <c r="I12" s="30"/>
      <c r="J12" s="30"/>
      <c r="K12" s="30"/>
      <c r="L12" s="30"/>
      <c r="M12" s="30"/>
      <c r="N12" s="30"/>
      <c r="O12" s="30"/>
      <c r="P12" s="30"/>
      <c r="Q12" s="30"/>
      <c r="R12" s="30"/>
      <c r="S12" s="30"/>
      <c r="T12" s="30"/>
      <c r="U12" s="30"/>
      <c r="V12" s="30"/>
      <c r="W12" s="30"/>
      <c r="X12" s="30"/>
      <c r="Y12" s="30"/>
      <c r="Z12" s="31"/>
      <c r="AG12" s="11"/>
    </row>
    <row r="13" spans="4:54" s="11" customFormat="1" ht="20.100000000000001" hidden="1" customHeight="1">
      <c r="D13" s="89"/>
      <c r="E13" s="77"/>
      <c r="F13" s="77"/>
      <c r="G13" s="289"/>
      <c r="H13" s="10"/>
      <c r="I13" s="16"/>
      <c r="J13" s="16"/>
      <c r="K13" s="47"/>
      <c r="L13" s="47"/>
      <c r="M13" s="238" t="str">
        <f>+IFERROR(IF(COUNT(J13:L13),ROUND(SUM(J13:L13),0),""),"")</f>
        <v/>
      </c>
      <c r="N13" s="236" t="str">
        <f>+IFERROR(IF(COUNT(M13),ROUND(M13/'Shareholding Pattern'!$L$57*100,2),""),"")</f>
        <v/>
      </c>
      <c r="O13" s="278" t="str">
        <f>IF(J13="","",J13)</f>
        <v/>
      </c>
      <c r="P13" s="47"/>
      <c r="Q13" s="238"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47"/>
      <c r="Z13" s="284"/>
      <c r="AC13" s="11">
        <f>IF(SUM(H13:Y13)&gt;0,1,0)</f>
        <v>0</v>
      </c>
      <c r="AD13" s="11">
        <f>SUM(AC15:AC65534)</f>
        <v>0</v>
      </c>
      <c r="AG13"/>
    </row>
    <row r="14" spans="4:54"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54" ht="0.75" hidden="1" customHeight="1">
      <c r="D15" s="204"/>
      <c r="E15" s="18"/>
      <c r="F15" s="18"/>
      <c r="G15" s="18"/>
      <c r="H15" s="18"/>
      <c r="I15" s="18"/>
      <c r="J15" s="18"/>
      <c r="K15" s="202"/>
      <c r="L15" s="202"/>
      <c r="M15" s="18"/>
      <c r="N15" s="18"/>
      <c r="O15" s="202"/>
      <c r="P15" s="202"/>
      <c r="Q15" s="18"/>
      <c r="R15" s="18"/>
      <c r="S15" s="18"/>
      <c r="T15" s="18"/>
      <c r="U15" s="18"/>
      <c r="V15" s="18"/>
      <c r="W15" s="202"/>
      <c r="X15" s="18"/>
      <c r="Y15" s="203"/>
    </row>
    <row r="16" spans="4:54" ht="24.95" customHeight="1">
      <c r="D16" s="129"/>
      <c r="E16" s="36"/>
      <c r="F16" s="36"/>
      <c r="G16" s="60" t="s">
        <v>450</v>
      </c>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36" t="str">
        <f>+IFERROR(IF(COUNT(N13:N15),ROUND(SUMIF($F$13:N15,"Category",N13:N15),2),""),"")</f>
        <v/>
      </c>
      <c r="O16" s="189" t="str">
        <f>+IFERROR(IF(COUNT(O13:O15),ROUND(SUMIF($F$13:O15,"Category",O13:O15),0),""),"")</f>
        <v/>
      </c>
      <c r="P16" s="189" t="str">
        <f>+IFERROR(IF(COUNT(P13:P15),ROUND(SUMIF($F$13:P15,"Category",P13:P15),0),""),"")</f>
        <v/>
      </c>
      <c r="Q16" s="189" t="str">
        <f>+IFERROR(IF(COUNT(Q13:Q15),ROUND(SUMIF($F$13:Q15,"Category",Q13:Q15),0),""),"")</f>
        <v/>
      </c>
      <c r="R16" s="236"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236" t="str">
        <f>+IFERROR(IF(COUNT(V13:V15),ROUND(SUMIF($F$13:V15,"Category",V13:V15),2),""),"")</f>
        <v/>
      </c>
      <c r="W16" s="64" t="str">
        <f>+IFERROR(IF(COUNT(W13:W15),ROUND(SUMIF($F$13:W15,"Category",W13:W15),0),""),"")</f>
        <v/>
      </c>
      <c r="X16" s="236" t="str">
        <f>+IFERROR(IF(COUNT(W16),ROUND(SUM(W16)/SUM(M16)*100,2),""),0)</f>
        <v/>
      </c>
      <c r="Y16" s="64" t="str">
        <f>+IFERROR(IF(COUNT(Y13:Y15),ROUND(SUMIF($F$13:Y15,"Category",Y13:Y15),0),""),"")</f>
        <v/>
      </c>
    </row>
    <row r="19" spans="7:7">
      <c r="G19" s="102"/>
    </row>
  </sheetData>
  <sheetProtection sheet="1" objects="1" scenarios="1"/>
  <dataConsolidate/>
  <mergeCells count="2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 ref="D9:D11"/>
    <mergeCell ref="E9:E11"/>
    <mergeCell ref="F9:F11"/>
    <mergeCell ref="H9:H11"/>
    <mergeCell ref="I9:I11"/>
    <mergeCell ref="G9:G11"/>
  </mergeCells>
  <dataValidations count="7">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E13">
      <formula1>$AE$1:$BB$1</formula1>
    </dataValidation>
    <dataValidation type="whole" operator="greaterThan" allowBlank="1" showInputMessage="1" showErrorMessage="1" sqref="I13">
      <formula1>0</formula1>
    </dataValidation>
  </dataValidations>
  <hyperlinks>
    <hyperlink ref="H16" location="'Shareholding Pattern'!F48" display="Total"/>
    <hyperlink ref="G16" location="'Shareholding Pattern'!F48" display="Total"/>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1"/>
  </sheetPr>
  <dimension ref="A1:XFC16"/>
  <sheetViews>
    <sheetView showGridLines="0" topLeftCell="B7" zoomScale="70" zoomScaleNormal="70" workbookViewId="0">
      <selection activeCell="F16" sqref="F16"/>
    </sheetView>
  </sheetViews>
  <sheetFormatPr defaultColWidth="0" defaultRowHeight="15"/>
  <cols>
    <col min="1" max="1" width="2.7109375" hidden="1" customWidth="1"/>
    <col min="2" max="2" width="2.7109375" customWidth="1"/>
    <col min="3" max="3" width="7.140625" customWidth="1"/>
    <col min="4" max="6" width="35.7109375" customWidth="1"/>
    <col min="7" max="8" width="13.7109375" customWidth="1"/>
    <col min="9" max="9" width="14.5703125" customWidth="1"/>
    <col min="10" max="11" width="14.5703125" hidden="1" customWidth="1"/>
    <col min="12" max="12" width="15.5703125" customWidth="1"/>
    <col min="13" max="13" width="13.5703125" customWidth="1"/>
    <col min="14" max="14" width="15.42578125" customWidth="1"/>
    <col min="15" max="15" width="16" hidden="1" customWidth="1"/>
    <col min="16" max="16" width="16.42578125" customWidth="1"/>
    <col min="17" max="17" width="13.28515625" customWidth="1"/>
    <col min="18" max="20" width="14.5703125" hidden="1" customWidth="1"/>
    <col min="21" max="21" width="19.28515625" customWidth="1"/>
    <col min="22" max="22" width="15.42578125" hidden="1" customWidth="1"/>
    <col min="23" max="23" width="8.7109375" hidden="1" customWidth="1"/>
    <col min="24" max="24" width="15.42578125" customWidth="1"/>
    <col min="25" max="25" width="19.7109375" customWidth="1"/>
    <col min="26" max="26" width="2.7109375" customWidth="1"/>
    <col min="27" max="27" width="2.7109375" hidden="1" customWidth="1"/>
    <col min="28" max="16383" width="3.85546875" hidden="1"/>
    <col min="16384" max="16384" width="4.85546875" hidden="1"/>
  </cols>
  <sheetData>
    <row r="1" spans="3:30" hidden="1">
      <c r="I1">
        <v>0</v>
      </c>
    </row>
    <row r="2" spans="3:30"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spans="3:30" hidden="1">
      <c r="AC3" t="s">
        <v>410</v>
      </c>
    </row>
    <row r="4" spans="3:30" hidden="1">
      <c r="AC4" t="s">
        <v>411</v>
      </c>
    </row>
    <row r="5" spans="3:30" hidden="1">
      <c r="AC5" t="s">
        <v>412</v>
      </c>
    </row>
    <row r="6" spans="3:30" hidden="1">
      <c r="AC6" t="s">
        <v>413</v>
      </c>
    </row>
    <row r="7" spans="3:30" ht="15" customHeight="1">
      <c r="AC7" t="s">
        <v>401</v>
      </c>
    </row>
    <row r="8" spans="3:30" ht="15" customHeight="1"/>
    <row r="9" spans="3:30" ht="29.25" customHeight="1">
      <c r="C9" s="554" t="s">
        <v>140</v>
      </c>
      <c r="D9" s="539" t="s">
        <v>34</v>
      </c>
      <c r="E9" s="522" t="s">
        <v>139</v>
      </c>
      <c r="F9" s="522" t="s">
        <v>136</v>
      </c>
      <c r="G9" s="522" t="s">
        <v>1</v>
      </c>
      <c r="H9" s="478" t="s">
        <v>426</v>
      </c>
      <c r="I9" s="522" t="s">
        <v>3</v>
      </c>
      <c r="J9" s="522" t="s">
        <v>4</v>
      </c>
      <c r="K9" s="522" t="s">
        <v>5</v>
      </c>
      <c r="L9" s="522" t="s">
        <v>6</v>
      </c>
      <c r="M9" s="522" t="s">
        <v>7</v>
      </c>
      <c r="N9" s="522" t="s">
        <v>8</v>
      </c>
      <c r="O9" s="522"/>
      <c r="P9" s="522"/>
      <c r="Q9" s="522"/>
      <c r="R9" s="522" t="s">
        <v>9</v>
      </c>
      <c r="S9" s="539" t="s">
        <v>505</v>
      </c>
      <c r="T9" s="539" t="s">
        <v>134</v>
      </c>
      <c r="U9" s="522" t="s">
        <v>107</v>
      </c>
      <c r="V9" s="522" t="s">
        <v>12</v>
      </c>
      <c r="W9" s="522"/>
      <c r="X9" s="522" t="s">
        <v>14</v>
      </c>
      <c r="Y9" s="478" t="s">
        <v>499</v>
      </c>
    </row>
    <row r="10" spans="3:30" ht="31.5" customHeight="1">
      <c r="C10" s="555"/>
      <c r="D10" s="537"/>
      <c r="E10" s="522"/>
      <c r="F10" s="522"/>
      <c r="G10" s="522"/>
      <c r="H10" s="522"/>
      <c r="I10" s="522"/>
      <c r="J10" s="522"/>
      <c r="K10" s="522"/>
      <c r="L10" s="522"/>
      <c r="M10" s="522"/>
      <c r="N10" s="522" t="s">
        <v>15</v>
      </c>
      <c r="O10" s="522"/>
      <c r="P10" s="522"/>
      <c r="Q10" s="522" t="s">
        <v>16</v>
      </c>
      <c r="R10" s="522"/>
      <c r="S10" s="537"/>
      <c r="T10" s="537"/>
      <c r="U10" s="522"/>
      <c r="V10" s="522"/>
      <c r="W10" s="522"/>
      <c r="X10" s="522"/>
      <c r="Y10" s="522"/>
    </row>
    <row r="11" spans="3:30" ht="78.75" customHeight="1">
      <c r="C11" s="556"/>
      <c r="D11" s="538"/>
      <c r="E11" s="522"/>
      <c r="F11" s="522"/>
      <c r="G11" s="522"/>
      <c r="H11" s="522"/>
      <c r="I11" s="522"/>
      <c r="J11" s="522"/>
      <c r="K11" s="522"/>
      <c r="L11" s="522"/>
      <c r="M11" s="522"/>
      <c r="N11" s="40" t="s">
        <v>17</v>
      </c>
      <c r="O11" s="40" t="s">
        <v>18</v>
      </c>
      <c r="P11" s="40" t="s">
        <v>19</v>
      </c>
      <c r="Q11" s="522"/>
      <c r="R11" s="522"/>
      <c r="S11" s="538"/>
      <c r="T11" s="538"/>
      <c r="U11" s="522"/>
      <c r="V11" s="40" t="s">
        <v>20</v>
      </c>
      <c r="W11" s="40" t="s">
        <v>21</v>
      </c>
      <c r="X11" s="522"/>
      <c r="Y11" s="522"/>
    </row>
    <row r="12" spans="3:30"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00000000000001" hidden="1" customHeight="1">
      <c r="C13" s="195"/>
      <c r="D13" s="77"/>
      <c r="E13" s="77"/>
      <c r="F13" s="77"/>
      <c r="G13" s="10"/>
      <c r="H13" s="275">
        <v>1</v>
      </c>
      <c r="I13" s="16"/>
      <c r="J13" s="47"/>
      <c r="K13" s="47"/>
      <c r="L13" s="46" t="str">
        <f>+IFERROR(IF(COUNT(I13:K13),ROUND(SUM(I13:K13),0),""),"")</f>
        <v/>
      </c>
      <c r="M13" s="130"/>
      <c r="N13" s="277" t="str">
        <f>IF(I13="","",I13)</f>
        <v/>
      </c>
      <c r="O13" s="207"/>
      <c r="P13" s="51" t="str">
        <f>+IFERROR(IF(COUNT(N13:O13),ROUND(SUM(N13,O13),2),""),"")</f>
        <v/>
      </c>
      <c r="Q13" s="17" t="str">
        <f>+IFERROR(IF(COUNT(P13),ROUND(P13/('Shareholding Pattern'!$P$58)*100,2),""),"")</f>
        <v/>
      </c>
      <c r="R13" s="47"/>
      <c r="S13" s="47"/>
      <c r="T13" s="48" t="str">
        <f>+IFERROR(IF(COUNT(R13:S13),ROUND(SUM(R13:S13),2),""),"")</f>
        <v/>
      </c>
      <c r="U13" s="130"/>
      <c r="V13" s="47"/>
      <c r="W13" s="17" t="str">
        <f>+IFERROR(IF(V13="","",(+IF(V13=0,0,IF(COUNT(V13,L13),ROUND(SUM(V13)/SUM(L13)*100,2),"")))),"")</f>
        <v/>
      </c>
      <c r="X13" s="16"/>
      <c r="Y13" s="282"/>
      <c r="AC13" s="11">
        <f>IF(SUM(H13:X13)&gt;0,1,0)</f>
        <v>1</v>
      </c>
      <c r="AD13" s="11">
        <f>SUM(AC15:AC65535)</f>
        <v>0</v>
      </c>
    </row>
    <row r="14" spans="3:30" ht="24.95" customHeight="1">
      <c r="C14" s="45"/>
      <c r="D14" s="55"/>
      <c r="E14" s="265" t="s">
        <v>494</v>
      </c>
      <c r="G14" s="43"/>
      <c r="H14" s="43"/>
      <c r="I14" s="43"/>
      <c r="J14" s="43"/>
      <c r="K14" s="43"/>
      <c r="L14" s="43"/>
      <c r="M14" s="43"/>
      <c r="N14" s="43"/>
      <c r="O14" s="43"/>
      <c r="P14" s="43"/>
      <c r="Q14" s="43"/>
      <c r="R14" s="43"/>
      <c r="S14" s="43"/>
      <c r="T14" s="43"/>
      <c r="U14" s="43"/>
      <c r="V14" s="43"/>
      <c r="W14" s="43"/>
      <c r="X14" s="43"/>
      <c r="Y14" s="44"/>
    </row>
    <row r="15" spans="3:30" ht="24.95" hidden="1" customHeight="1">
      <c r="C15" s="204"/>
      <c r="D15" s="205"/>
      <c r="E15" s="18"/>
      <c r="F15" s="18"/>
      <c r="G15" s="18"/>
      <c r="H15" s="18"/>
      <c r="I15" s="18"/>
      <c r="J15" s="202"/>
      <c r="K15" s="202"/>
      <c r="L15" s="18"/>
      <c r="M15" s="199" t="str">
        <f>+IFERROR(IF(COUNT(L15),ROUND(L15/('Shareholding Pattern'!$L$57)*100,2),""),"")</f>
        <v/>
      </c>
      <c r="N15" s="202"/>
      <c r="O15" s="202"/>
      <c r="P15" s="18"/>
      <c r="Q15" s="199" t="str">
        <f>+IFERROR(IF(COUNT(P15),ROUND(P15/('Shareholding Pattern'!$P$58)*100,2),""),"")</f>
        <v/>
      </c>
      <c r="R15" s="18"/>
      <c r="S15" s="18"/>
      <c r="T15" s="18"/>
      <c r="U15" s="199" t="str">
        <f>+IFERROR(IF(COUNT(L15,T15),ROUND(SUM(T15,L15)/SUM('Shareholding Pattern'!$L$57,'Shareholding Pattern'!$T$57)*100,2),""),"")</f>
        <v/>
      </c>
      <c r="V15" s="202"/>
      <c r="W15" s="18"/>
      <c r="X15" s="203"/>
    </row>
    <row r="16" spans="3:30" ht="20.100000000000001" customHeight="1">
      <c r="C16" s="128"/>
      <c r="D16" s="90"/>
      <c r="E16" s="36"/>
      <c r="F16" s="60" t="s">
        <v>450</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30"/>
      <c r="N16" s="35" t="str">
        <f>+IFERROR(IF(COUNT(N13:N15),ROUND(SUM(N13:N15),0),""),"")</f>
        <v/>
      </c>
      <c r="O16" s="35" t="str">
        <f>+IFERROR(IF(COUNT(O13:O15),ROUND(SUM(O13:O15),0),""),"")</f>
        <v/>
      </c>
      <c r="P16" s="35" t="str">
        <f>+IFERROR(IF(COUNT(P13:P15),ROUND(SUM(P13:P15),0),""),"")</f>
        <v/>
      </c>
      <c r="Q16" s="17" t="str">
        <f>+IFERROR(IF(COUNT(P16),ROUND(P16/('Shareholding Pattern'!$P$58)*100,2),""),"")</f>
        <v/>
      </c>
      <c r="R16" s="53" t="str">
        <f>+IFERROR(IF(COUNT(R13:R15),ROUND(SUM(R13:R15),0),""),"")</f>
        <v/>
      </c>
      <c r="S16" s="53" t="str">
        <f>+IFERROR(IF(COUNT(S13:S15),ROUND(SUM(S13:S15),0),""),"")</f>
        <v/>
      </c>
      <c r="T16" s="53" t="str">
        <f>+IFERROR(IF(COUNT(T13:T15),ROUND(SUM(T13:T15),0),""),"")</f>
        <v/>
      </c>
      <c r="U16" s="130"/>
      <c r="V16" s="53" t="str">
        <f>+IFERROR(IF(COUNT(V13:V15),ROUND(SUM(V13:V15),0),""),"")</f>
        <v/>
      </c>
      <c r="W16" s="285" t="str">
        <f>+IFERROR(IF(V16="","",(+IF(V16=0,0,IF(COUNT(V16,L16),ROUND(SUM(V16)/SUM(L16)*100,2),"")))),"")</f>
        <v/>
      </c>
      <c r="X16" s="53" t="str">
        <f>+IFERROR(IF(COUNT(X13:X15),ROUND(SUM(X13:X15),0),""),"")</f>
        <v/>
      </c>
    </row>
  </sheetData>
  <sheetProtection password="F884"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Total"/>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1"/>
  </sheetPr>
  <dimension ref="A1:XFC16"/>
  <sheetViews>
    <sheetView showGridLines="0" topLeftCell="C7" zoomScale="70" zoomScaleNormal="70" workbookViewId="0">
      <selection activeCell="E16" sqref="E16"/>
    </sheetView>
  </sheetViews>
  <sheetFormatPr defaultColWidth="0" defaultRowHeight="15"/>
  <cols>
    <col min="1" max="2" width="2.7109375" hidden="1" customWidth="1"/>
    <col min="3" max="3" width="2.7109375" customWidth="1"/>
    <col min="4" max="4" width="7.140625" customWidth="1"/>
    <col min="5" max="5" width="35.7109375" customWidth="1"/>
    <col min="6"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6.42578125" customWidth="1"/>
    <col min="16" max="16" width="11.85546875" customWidth="1"/>
    <col min="17" max="17" width="14.5703125" hidden="1" customWidth="1"/>
    <col min="18" max="18" width="15.28515625" hidden="1" customWidth="1"/>
    <col min="19" max="19" width="14.5703125" hidden="1" customWidth="1"/>
    <col min="20" max="20" width="19.140625" customWidth="1"/>
    <col min="21" max="21" width="14.7109375" hidden="1" customWidth="1"/>
    <col min="22" max="22" width="8.140625" hidden="1" customWidth="1"/>
    <col min="23" max="23" width="15.42578125" customWidth="1"/>
    <col min="24" max="24" width="19.42578125" customWidth="1"/>
    <col min="25" max="25" width="2.7109375" customWidth="1"/>
    <col min="26" max="26" width="5.140625" hidden="1" customWidth="1"/>
    <col min="27" max="16383" width="7.5703125" hidden="1"/>
    <col min="16384" max="16384" width="3.85546875" hidden="1"/>
  </cols>
  <sheetData>
    <row r="1" spans="4:30" hidden="1">
      <c r="I1">
        <v>0</v>
      </c>
    </row>
    <row r="2" spans="4:30"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4:30" hidden="1"/>
    <row r="4" spans="4:30" hidden="1"/>
    <row r="5" spans="4:30" hidden="1"/>
    <row r="6" spans="4:30" hidden="1"/>
    <row r="9" spans="4:30" ht="29.45" customHeight="1">
      <c r="D9" s="539" t="s">
        <v>137</v>
      </c>
      <c r="E9" s="522" t="s">
        <v>136</v>
      </c>
      <c r="F9" s="522" t="s">
        <v>1</v>
      </c>
      <c r="G9" s="478" t="s">
        <v>426</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14</v>
      </c>
      <c r="X9" s="478" t="s">
        <v>499</v>
      </c>
    </row>
    <row r="10" spans="4:30" ht="31.5" customHeight="1">
      <c r="D10" s="537"/>
      <c r="E10" s="522"/>
      <c r="F10" s="522"/>
      <c r="G10" s="522"/>
      <c r="H10" s="522"/>
      <c r="I10" s="522"/>
      <c r="J10" s="522"/>
      <c r="K10" s="522"/>
      <c r="L10" s="522"/>
      <c r="M10" s="522" t="s">
        <v>15</v>
      </c>
      <c r="N10" s="522"/>
      <c r="O10" s="522"/>
      <c r="P10" s="522" t="s">
        <v>16</v>
      </c>
      <c r="Q10" s="522"/>
      <c r="R10" s="537"/>
      <c r="S10" s="537"/>
      <c r="T10" s="522"/>
      <c r="U10" s="522"/>
      <c r="V10" s="522"/>
      <c r="W10" s="522"/>
      <c r="X10" s="522"/>
    </row>
    <row r="11" spans="4:30" ht="75">
      <c r="D11" s="538"/>
      <c r="E11" s="522"/>
      <c r="F11" s="522"/>
      <c r="G11" s="522"/>
      <c r="H11" s="522"/>
      <c r="I11" s="522"/>
      <c r="J11" s="522"/>
      <c r="K11" s="522"/>
      <c r="L11" s="522"/>
      <c r="M11" s="58" t="s">
        <v>17</v>
      </c>
      <c r="N11" s="58" t="s">
        <v>18</v>
      </c>
      <c r="O11" s="58" t="s">
        <v>19</v>
      </c>
      <c r="P11" s="522"/>
      <c r="Q11" s="522"/>
      <c r="R11" s="538"/>
      <c r="S11" s="538"/>
      <c r="T11" s="522"/>
      <c r="U11" s="58" t="s">
        <v>20</v>
      </c>
      <c r="V11" s="58" t="s">
        <v>21</v>
      </c>
      <c r="W11" s="522"/>
      <c r="X11" s="522"/>
    </row>
    <row r="12" spans="4:30"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00000000000001" hidden="1" customHeight="1">
      <c r="D13" s="195"/>
      <c r="E13" s="77"/>
      <c r="F13" s="10"/>
      <c r="G13" s="276">
        <v>1</v>
      </c>
      <c r="H13" s="16"/>
      <c r="I13" s="47"/>
      <c r="J13" s="47"/>
      <c r="K13" s="48" t="str">
        <f>+IFERROR(IF(COUNT(H13:J13),ROUND(SUM(H13:J13),0),""),"")</f>
        <v/>
      </c>
      <c r="L13" s="17" t="str">
        <f>+IFERROR(IF(COUNT(K13),ROUND(K13/'Shareholding Pattern'!$L$57*100,2),""),"")</f>
        <v/>
      </c>
      <c r="M13" s="277" t="str">
        <f>IF(H13="","",H13)</f>
        <v/>
      </c>
      <c r="N13" s="207"/>
      <c r="O13" s="51" t="str">
        <f>+IFERROR(IF(COUNT(M13:N13),ROUND(SUM(M13,N13),0),""),"")</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236" t="str">
        <f>+IFERROR(IF(U13="","",(IF(COUNT(U13,K13),ROUND(SUM(U13)/SUM(K13)*100,2),""))),"")</f>
        <v/>
      </c>
      <c r="W13" s="16"/>
      <c r="X13" s="282"/>
      <c r="AC13" s="11">
        <f>IF(SUM(H13:W13)&gt;0,1,0)</f>
        <v>0</v>
      </c>
      <c r="AD13" s="11">
        <f>SUM(AC15:AC65535)</f>
        <v>0</v>
      </c>
    </row>
    <row r="14" spans="4:30" ht="24.95" customHeight="1">
      <c r="D14" s="42"/>
      <c r="E14" s="43"/>
      <c r="F14" s="265" t="s">
        <v>495</v>
      </c>
      <c r="G14" s="43"/>
      <c r="H14" s="43"/>
      <c r="I14" s="43"/>
      <c r="J14" s="43"/>
      <c r="K14" s="43"/>
      <c r="L14" s="43"/>
      <c r="M14" s="43"/>
      <c r="N14" s="43"/>
      <c r="O14" s="43"/>
      <c r="P14" s="43"/>
      <c r="Q14" s="43"/>
      <c r="R14" s="43"/>
      <c r="S14" s="43"/>
      <c r="T14" s="43"/>
      <c r="U14" s="43"/>
      <c r="V14" s="43"/>
      <c r="W14" s="43"/>
      <c r="X14" s="44"/>
    </row>
    <row r="15" spans="4:30" hidden="1">
      <c r="D15" s="204"/>
      <c r="E15" s="206"/>
      <c r="F15" s="206"/>
      <c r="G15" s="206"/>
      <c r="H15" s="205"/>
      <c r="I15" s="18"/>
      <c r="J15" s="202"/>
      <c r="K15" s="202"/>
      <c r="L15" s="18"/>
      <c r="M15" s="18"/>
      <c r="N15" s="202"/>
      <c r="O15" s="202"/>
      <c r="P15" s="18"/>
      <c r="Q15" s="18"/>
      <c r="R15" s="18"/>
      <c r="S15" s="18"/>
      <c r="T15" s="18"/>
      <c r="U15" s="18"/>
      <c r="V15" s="202"/>
      <c r="W15" s="203"/>
    </row>
    <row r="16" spans="4:30" ht="20.100000000000001" customHeight="1">
      <c r="D16" s="172"/>
      <c r="E16" s="83" t="s">
        <v>450</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98" t="str">
        <f>+IFERROR(IF(COUNT(U16,K16),ROUND(SUM(U16)/SUM(K16)*100,2),""),0)</f>
        <v/>
      </c>
      <c r="W16" s="53" t="str">
        <f>+IFERROR(IF(COUNT(W13:W15),ROUND(SUM(W13:W15),0),""),"")</f>
        <v/>
      </c>
    </row>
  </sheetData>
  <sheetProtection password="F884" sheet="1" objects="1" scenarios="1"/>
  <mergeCells count="19">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Total"/>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sheetPr>
  <dimension ref="A1:J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customWidth="1"/>
    <col min="6" max="6" width="21" customWidth="1"/>
    <col min="7" max="7" width="22.42578125" customWidth="1"/>
    <col min="8" max="8" width="14.5703125" customWidth="1"/>
    <col min="9" max="9" width="30.140625" style="84" customWidth="1"/>
    <col min="10" max="10" width="2.7109375" customWidth="1"/>
    <col min="11" max="16384" width="9.140625" hidden="1"/>
  </cols>
  <sheetData>
    <row r="1" spans="5:10" hidden="1">
      <c r="I1" s="84">
        <v>0</v>
      </c>
    </row>
    <row r="2" spans="5:10" hidden="1"/>
    <row r="3" spans="5:10" hidden="1"/>
    <row r="4" spans="5:10" hidden="1"/>
    <row r="5" spans="5:10" ht="19.5" hidden="1" customHeight="1"/>
    <row r="6" spans="5:10" ht="12.75" customHeight="1">
      <c r="J6" s="101"/>
    </row>
    <row r="7" spans="5:10">
      <c r="J7" s="101"/>
    </row>
    <row r="8" spans="5:10" ht="11.25" customHeight="1">
      <c r="J8" s="101"/>
    </row>
    <row r="9" spans="5:10" ht="30" customHeight="1">
      <c r="E9" s="472" t="s">
        <v>433</v>
      </c>
      <c r="F9" s="473"/>
      <c r="G9" s="473"/>
      <c r="H9" s="473"/>
      <c r="I9" s="474"/>
      <c r="J9" s="101"/>
    </row>
    <row r="10" spans="5:10">
      <c r="E10" s="539" t="s">
        <v>137</v>
      </c>
      <c r="F10" s="479" t="s">
        <v>144</v>
      </c>
      <c r="G10" s="479" t="s">
        <v>145</v>
      </c>
      <c r="H10" s="479" t="s">
        <v>383</v>
      </c>
      <c r="I10" s="479" t="s">
        <v>384</v>
      </c>
      <c r="J10" s="101"/>
    </row>
    <row r="11" spans="5:10">
      <c r="E11" s="557"/>
      <c r="F11" s="480"/>
      <c r="G11" s="537"/>
      <c r="H11" s="480"/>
      <c r="I11" s="480"/>
      <c r="J11" s="101"/>
    </row>
    <row r="12" spans="5:10">
      <c r="E12" s="558"/>
      <c r="F12" s="481"/>
      <c r="G12" s="538"/>
      <c r="H12" s="481"/>
      <c r="I12" s="481"/>
      <c r="J12" s="101"/>
    </row>
    <row r="13" spans="5:10" ht="28.5" hidden="1" customHeight="1">
      <c r="E13" s="195"/>
      <c r="F13" s="16"/>
      <c r="G13" s="75"/>
      <c r="H13" s="148"/>
      <c r="I13" s="85"/>
      <c r="J13" s="101"/>
    </row>
    <row r="14" spans="5:10" ht="25.5" customHeight="1">
      <c r="E14" s="45"/>
      <c r="F14" s="55"/>
      <c r="G14" s="55"/>
      <c r="H14" s="55"/>
      <c r="I14" s="262" t="s">
        <v>448</v>
      </c>
      <c r="J14" s="101"/>
    </row>
  </sheetData>
  <sheetProtection password="F884"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E407"/>
  <sheetViews>
    <sheetView workbookViewId="0">
      <selection activeCell="B2" sqref="B1:B1048576"/>
    </sheetView>
  </sheetViews>
  <sheetFormatPr defaultRowHeight="15"/>
  <sheetData>
    <row r="1" spans="2:5">
      <c r="E1">
        <v>407</v>
      </c>
    </row>
    <row r="3" spans="2:5">
      <c r="B3" s="376"/>
    </row>
    <row r="4" spans="2:5">
      <c r="B4" s="376"/>
    </row>
    <row r="5" spans="2:5">
      <c r="B5" s="376" t="s">
        <v>645</v>
      </c>
    </row>
    <row r="6" spans="2:5">
      <c r="B6" s="376" t="s">
        <v>645</v>
      </c>
    </row>
    <row r="7" spans="2:5">
      <c r="B7" s="376" t="s">
        <v>645</v>
      </c>
    </row>
    <row r="8" spans="2:5">
      <c r="B8" s="376" t="s">
        <v>646</v>
      </c>
    </row>
    <row r="9" spans="2:5">
      <c r="B9" s="376" t="s">
        <v>647</v>
      </c>
    </row>
    <row r="10" spans="2:5">
      <c r="B10" s="376" t="s">
        <v>648</v>
      </c>
    </row>
    <row r="11" spans="2:5">
      <c r="B11" s="376" t="s">
        <v>648</v>
      </c>
    </row>
    <row r="12" spans="2:5">
      <c r="B12" s="376"/>
    </row>
    <row r="13" spans="2:5">
      <c r="B13" s="376" t="s">
        <v>707</v>
      </c>
    </row>
    <row r="14" spans="2:5">
      <c r="B14" s="376" t="s">
        <v>708</v>
      </c>
    </row>
    <row r="15" spans="2:5">
      <c r="B15" s="376" t="s">
        <v>985</v>
      </c>
    </row>
    <row r="16" spans="2:5">
      <c r="B16" s="376" t="s">
        <v>985</v>
      </c>
    </row>
    <row r="17" spans="2:2">
      <c r="B17" s="376" t="s">
        <v>985</v>
      </c>
    </row>
    <row r="18" spans="2:2">
      <c r="B18" s="376" t="s">
        <v>985</v>
      </c>
    </row>
    <row r="19" spans="2:2">
      <c r="B19" s="376" t="s">
        <v>985</v>
      </c>
    </row>
    <row r="20" spans="2:2">
      <c r="B20" s="376" t="s">
        <v>985</v>
      </c>
    </row>
    <row r="21" spans="2:2">
      <c r="B21" s="376" t="s">
        <v>985</v>
      </c>
    </row>
    <row r="22" spans="2:2">
      <c r="B22" s="376" t="s">
        <v>985</v>
      </c>
    </row>
    <row r="23" spans="2:2">
      <c r="B23" s="376" t="s">
        <v>985</v>
      </c>
    </row>
    <row r="24" spans="2:2">
      <c r="B24" s="376" t="s">
        <v>985</v>
      </c>
    </row>
    <row r="25" spans="2:2">
      <c r="B25" s="376" t="s">
        <v>985</v>
      </c>
    </row>
    <row r="26" spans="2:2">
      <c r="B26" s="376" t="s">
        <v>985</v>
      </c>
    </row>
    <row r="27" spans="2:2">
      <c r="B27" s="376" t="s">
        <v>985</v>
      </c>
    </row>
    <row r="28" spans="2:2">
      <c r="B28" s="376" t="s">
        <v>985</v>
      </c>
    </row>
    <row r="29" spans="2:2">
      <c r="B29" s="376" t="s">
        <v>985</v>
      </c>
    </row>
    <row r="30" spans="2:2">
      <c r="B30" s="376" t="s">
        <v>985</v>
      </c>
    </row>
    <row r="31" spans="2:2">
      <c r="B31" s="376" t="s">
        <v>985</v>
      </c>
    </row>
    <row r="32" spans="2:2">
      <c r="B32" s="376" t="s">
        <v>985</v>
      </c>
    </row>
    <row r="33" spans="2:2">
      <c r="B33" s="376" t="s">
        <v>985</v>
      </c>
    </row>
    <row r="34" spans="2:2">
      <c r="B34" s="376" t="s">
        <v>985</v>
      </c>
    </row>
    <row r="35" spans="2:2">
      <c r="B35" s="376" t="s">
        <v>985</v>
      </c>
    </row>
    <row r="36" spans="2:2">
      <c r="B36" s="376" t="s">
        <v>985</v>
      </c>
    </row>
    <row r="37" spans="2:2">
      <c r="B37" s="376" t="s">
        <v>985</v>
      </c>
    </row>
    <row r="38" spans="2:2">
      <c r="B38" s="376" t="s">
        <v>985</v>
      </c>
    </row>
    <row r="39" spans="2:2">
      <c r="B39" s="376" t="s">
        <v>985</v>
      </c>
    </row>
    <row r="40" spans="2:2">
      <c r="B40" s="376" t="s">
        <v>985</v>
      </c>
    </row>
    <row r="41" spans="2:2">
      <c r="B41" s="376" t="s">
        <v>986</v>
      </c>
    </row>
    <row r="42" spans="2:2">
      <c r="B42" s="376" t="s">
        <v>985</v>
      </c>
    </row>
    <row r="43" spans="2:2">
      <c r="B43" s="376" t="s">
        <v>985</v>
      </c>
    </row>
    <row r="44" spans="2:2">
      <c r="B44" s="376" t="s">
        <v>985</v>
      </c>
    </row>
    <row r="45" spans="2:2">
      <c r="B45" s="376" t="s">
        <v>985</v>
      </c>
    </row>
    <row r="46" spans="2:2">
      <c r="B46" s="376" t="s">
        <v>985</v>
      </c>
    </row>
    <row r="47" spans="2:2">
      <c r="B47" s="376" t="s">
        <v>985</v>
      </c>
    </row>
    <row r="48" spans="2:2">
      <c r="B48" s="376" t="s">
        <v>985</v>
      </c>
    </row>
    <row r="49" spans="2:2">
      <c r="B49" s="376" t="s">
        <v>985</v>
      </c>
    </row>
    <row r="50" spans="2:2">
      <c r="B50" s="376" t="s">
        <v>985</v>
      </c>
    </row>
    <row r="51" spans="2:2">
      <c r="B51" s="376" t="s">
        <v>985</v>
      </c>
    </row>
    <row r="52" spans="2:2">
      <c r="B52" s="376" t="s">
        <v>985</v>
      </c>
    </row>
    <row r="53" spans="2:2">
      <c r="B53" s="376" t="s">
        <v>985</v>
      </c>
    </row>
    <row r="54" spans="2:2">
      <c r="B54" s="376" t="s">
        <v>985</v>
      </c>
    </row>
    <row r="55" spans="2:2">
      <c r="B55" s="376" t="s">
        <v>985</v>
      </c>
    </row>
    <row r="56" spans="2:2">
      <c r="B56" s="376" t="s">
        <v>985</v>
      </c>
    </row>
    <row r="57" spans="2:2">
      <c r="B57" s="376"/>
    </row>
    <row r="58" spans="2:2">
      <c r="B58" s="376"/>
    </row>
    <row r="59" spans="2:2">
      <c r="B59" s="376" t="s">
        <v>985</v>
      </c>
    </row>
    <row r="60" spans="2:2">
      <c r="B60" s="376" t="s">
        <v>985</v>
      </c>
    </row>
    <row r="61" spans="2:2">
      <c r="B61" s="376" t="s">
        <v>985</v>
      </c>
    </row>
    <row r="62" spans="2:2">
      <c r="B62" s="376" t="s">
        <v>985</v>
      </c>
    </row>
    <row r="63" spans="2:2">
      <c r="B63" s="376" t="s">
        <v>985</v>
      </c>
    </row>
    <row r="64" spans="2:2">
      <c r="B64" s="376" t="s">
        <v>985</v>
      </c>
    </row>
    <row r="65" spans="2:2">
      <c r="B65" s="376" t="s">
        <v>985</v>
      </c>
    </row>
    <row r="66" spans="2:2">
      <c r="B66" s="376" t="s">
        <v>985</v>
      </c>
    </row>
    <row r="67" spans="2:2">
      <c r="B67" s="376" t="s">
        <v>985</v>
      </c>
    </row>
    <row r="68" spans="2:2">
      <c r="B68" s="376" t="s">
        <v>985</v>
      </c>
    </row>
    <row r="69" spans="2:2">
      <c r="B69" s="376" t="s">
        <v>985</v>
      </c>
    </row>
    <row r="70" spans="2:2">
      <c r="B70" s="376" t="s">
        <v>985</v>
      </c>
    </row>
    <row r="71" spans="2:2">
      <c r="B71" s="376" t="s">
        <v>985</v>
      </c>
    </row>
    <row r="72" spans="2:2">
      <c r="B72" s="376" t="s">
        <v>985</v>
      </c>
    </row>
    <row r="73" spans="2:2">
      <c r="B73" s="376" t="s">
        <v>985</v>
      </c>
    </row>
    <row r="74" spans="2:2">
      <c r="B74" s="376" t="s">
        <v>985</v>
      </c>
    </row>
    <row r="75" spans="2:2">
      <c r="B75" s="376" t="s">
        <v>985</v>
      </c>
    </row>
    <row r="76" spans="2:2">
      <c r="B76" s="376" t="s">
        <v>985</v>
      </c>
    </row>
    <row r="77" spans="2:2">
      <c r="B77" s="376" t="s">
        <v>985</v>
      </c>
    </row>
    <row r="78" spans="2:2">
      <c r="B78" s="376" t="s">
        <v>985</v>
      </c>
    </row>
    <row r="79" spans="2:2">
      <c r="B79" s="376" t="s">
        <v>985</v>
      </c>
    </row>
    <row r="80" spans="2:2">
      <c r="B80" s="376" t="s">
        <v>985</v>
      </c>
    </row>
    <row r="81" spans="2:2">
      <c r="B81" s="376" t="s">
        <v>985</v>
      </c>
    </row>
    <row r="82" spans="2:2">
      <c r="B82" s="376" t="s">
        <v>985</v>
      </c>
    </row>
    <row r="83" spans="2:2">
      <c r="B83" s="376" t="s">
        <v>985</v>
      </c>
    </row>
    <row r="84" spans="2:2">
      <c r="B84" s="376" t="s">
        <v>985</v>
      </c>
    </row>
    <row r="85" spans="2:2">
      <c r="B85" s="376" t="s">
        <v>985</v>
      </c>
    </row>
    <row r="86" spans="2:2">
      <c r="B86" s="376" t="s">
        <v>985</v>
      </c>
    </row>
    <row r="87" spans="2:2">
      <c r="B87" s="376" t="s">
        <v>985</v>
      </c>
    </row>
    <row r="88" spans="2:2">
      <c r="B88" s="376" t="s">
        <v>985</v>
      </c>
    </row>
    <row r="89" spans="2:2">
      <c r="B89" s="376" t="s">
        <v>985</v>
      </c>
    </row>
    <row r="90" spans="2:2">
      <c r="B90" s="376" t="s">
        <v>985</v>
      </c>
    </row>
    <row r="91" spans="2:2">
      <c r="B91" s="376" t="s">
        <v>985</v>
      </c>
    </row>
    <row r="92" spans="2:2">
      <c r="B92" s="376" t="s">
        <v>985</v>
      </c>
    </row>
    <row r="93" spans="2:2">
      <c r="B93" s="376" t="s">
        <v>985</v>
      </c>
    </row>
    <row r="94" spans="2:2">
      <c r="B94" s="376" t="s">
        <v>985</v>
      </c>
    </row>
    <row r="95" spans="2:2">
      <c r="B95" s="376" t="s">
        <v>986</v>
      </c>
    </row>
    <row r="96" spans="2:2">
      <c r="B96" s="376" t="s">
        <v>985</v>
      </c>
    </row>
    <row r="97" spans="2:2">
      <c r="B97" s="376" t="s">
        <v>985</v>
      </c>
    </row>
    <row r="98" spans="2:2">
      <c r="B98" s="376" t="s">
        <v>985</v>
      </c>
    </row>
    <row r="99" spans="2:2">
      <c r="B99" s="376" t="s">
        <v>985</v>
      </c>
    </row>
    <row r="100" spans="2:2">
      <c r="B100" s="376" t="s">
        <v>985</v>
      </c>
    </row>
    <row r="101" spans="2:2">
      <c r="B101" s="376" t="s">
        <v>985</v>
      </c>
    </row>
    <row r="102" spans="2:2">
      <c r="B102" s="376" t="s">
        <v>985</v>
      </c>
    </row>
    <row r="103" spans="2:2">
      <c r="B103" s="376" t="s">
        <v>985</v>
      </c>
    </row>
    <row r="104" spans="2:2">
      <c r="B104" s="376" t="s">
        <v>985</v>
      </c>
    </row>
    <row r="105" spans="2:2">
      <c r="B105" s="376" t="s">
        <v>985</v>
      </c>
    </row>
    <row r="106" spans="2:2">
      <c r="B106" s="376" t="s">
        <v>985</v>
      </c>
    </row>
    <row r="107" spans="2:2">
      <c r="B107" s="376" t="s">
        <v>985</v>
      </c>
    </row>
    <row r="108" spans="2:2">
      <c r="B108" s="376" t="s">
        <v>985</v>
      </c>
    </row>
    <row r="109" spans="2:2">
      <c r="B109" s="376" t="s">
        <v>985</v>
      </c>
    </row>
    <row r="110" spans="2:2">
      <c r="B110" s="376" t="s">
        <v>985</v>
      </c>
    </row>
    <row r="111" spans="2:2">
      <c r="B111" s="376" t="s">
        <v>985</v>
      </c>
    </row>
    <row r="112" spans="2:2">
      <c r="B112" s="376" t="s">
        <v>985</v>
      </c>
    </row>
    <row r="113" spans="2:2">
      <c r="B113" s="376" t="s">
        <v>985</v>
      </c>
    </row>
    <row r="114" spans="2:2">
      <c r="B114" s="376" t="s">
        <v>985</v>
      </c>
    </row>
    <row r="115" spans="2:2">
      <c r="B115" s="376" t="s">
        <v>985</v>
      </c>
    </row>
    <row r="116" spans="2:2">
      <c r="B116" s="376" t="s">
        <v>985</v>
      </c>
    </row>
    <row r="117" spans="2:2">
      <c r="B117" s="376" t="s">
        <v>985</v>
      </c>
    </row>
    <row r="118" spans="2:2">
      <c r="B118" s="376" t="s">
        <v>985</v>
      </c>
    </row>
    <row r="119" spans="2:2">
      <c r="B119" s="376" t="s">
        <v>985</v>
      </c>
    </row>
    <row r="120" spans="2:2">
      <c r="B120" s="376" t="s">
        <v>985</v>
      </c>
    </row>
    <row r="121" spans="2:2">
      <c r="B121" s="376" t="s">
        <v>985</v>
      </c>
    </row>
    <row r="122" spans="2:2">
      <c r="B122" s="376" t="s">
        <v>985</v>
      </c>
    </row>
    <row r="123" spans="2:2">
      <c r="B123" s="376" t="s">
        <v>985</v>
      </c>
    </row>
    <row r="124" spans="2:2">
      <c r="B124" s="376" t="s">
        <v>985</v>
      </c>
    </row>
    <row r="125" spans="2:2">
      <c r="B125" s="376" t="s">
        <v>985</v>
      </c>
    </row>
    <row r="126" spans="2:2">
      <c r="B126" s="376" t="s">
        <v>985</v>
      </c>
    </row>
    <row r="127" spans="2:2">
      <c r="B127" s="376" t="s">
        <v>985</v>
      </c>
    </row>
    <row r="128" spans="2:2">
      <c r="B128" s="376" t="s">
        <v>985</v>
      </c>
    </row>
    <row r="129" spans="2:2">
      <c r="B129" s="376" t="s">
        <v>985</v>
      </c>
    </row>
    <row r="130" spans="2:2">
      <c r="B130" s="376" t="s">
        <v>985</v>
      </c>
    </row>
    <row r="131" spans="2:2">
      <c r="B131" s="376" t="s">
        <v>985</v>
      </c>
    </row>
    <row r="132" spans="2:2">
      <c r="B132" s="376" t="s">
        <v>985</v>
      </c>
    </row>
    <row r="133" spans="2:2">
      <c r="B133" s="376" t="s">
        <v>985</v>
      </c>
    </row>
    <row r="134" spans="2:2">
      <c r="B134" s="376" t="s">
        <v>985</v>
      </c>
    </row>
    <row r="135" spans="2:2">
      <c r="B135" s="376" t="s">
        <v>985</v>
      </c>
    </row>
    <row r="136" spans="2:2">
      <c r="B136" s="376" t="s">
        <v>985</v>
      </c>
    </row>
    <row r="137" spans="2:2">
      <c r="B137" s="376" t="s">
        <v>985</v>
      </c>
    </row>
    <row r="138" spans="2:2">
      <c r="B138" s="376" t="s">
        <v>985</v>
      </c>
    </row>
    <row r="139" spans="2:2">
      <c r="B139" s="376" t="s">
        <v>985</v>
      </c>
    </row>
    <row r="140" spans="2:2">
      <c r="B140" s="376" t="s">
        <v>985</v>
      </c>
    </row>
    <row r="141" spans="2:2">
      <c r="B141" s="376" t="s">
        <v>985</v>
      </c>
    </row>
    <row r="142" spans="2:2">
      <c r="B142" s="376" t="s">
        <v>985</v>
      </c>
    </row>
    <row r="143" spans="2:2">
      <c r="B143" s="376" t="s">
        <v>985</v>
      </c>
    </row>
    <row r="144" spans="2:2">
      <c r="B144" s="376" t="s">
        <v>985</v>
      </c>
    </row>
    <row r="145" spans="2:2">
      <c r="B145" s="376" t="s">
        <v>985</v>
      </c>
    </row>
    <row r="146" spans="2:2">
      <c r="B146" s="376" t="s">
        <v>985</v>
      </c>
    </row>
    <row r="147" spans="2:2">
      <c r="B147" s="376" t="s">
        <v>985</v>
      </c>
    </row>
    <row r="148" spans="2:2">
      <c r="B148" s="376" t="s">
        <v>985</v>
      </c>
    </row>
    <row r="149" spans="2:2">
      <c r="B149" s="376" t="s">
        <v>985</v>
      </c>
    </row>
    <row r="150" spans="2:2">
      <c r="B150" s="376" t="s">
        <v>985</v>
      </c>
    </row>
    <row r="151" spans="2:2">
      <c r="B151" s="376" t="s">
        <v>985</v>
      </c>
    </row>
    <row r="152" spans="2:2">
      <c r="B152" s="376" t="s">
        <v>985</v>
      </c>
    </row>
    <row r="153" spans="2:2">
      <c r="B153" s="376" t="s">
        <v>985</v>
      </c>
    </row>
    <row r="154" spans="2:2">
      <c r="B154" s="376" t="s">
        <v>985</v>
      </c>
    </row>
    <row r="155" spans="2:2">
      <c r="B155" s="376" t="s">
        <v>985</v>
      </c>
    </row>
    <row r="156" spans="2:2">
      <c r="B156" s="376" t="s">
        <v>985</v>
      </c>
    </row>
    <row r="157" spans="2:2">
      <c r="B157" s="376" t="s">
        <v>985</v>
      </c>
    </row>
    <row r="158" spans="2:2">
      <c r="B158" s="376" t="s">
        <v>985</v>
      </c>
    </row>
    <row r="159" spans="2:2">
      <c r="B159" s="376" t="s">
        <v>985</v>
      </c>
    </row>
    <row r="160" spans="2:2">
      <c r="B160" s="376" t="s">
        <v>985</v>
      </c>
    </row>
    <row r="161" spans="2:2">
      <c r="B161" s="376" t="s">
        <v>985</v>
      </c>
    </row>
    <row r="162" spans="2:2">
      <c r="B162" s="376" t="s">
        <v>985</v>
      </c>
    </row>
    <row r="163" spans="2:2">
      <c r="B163" s="376" t="s">
        <v>985</v>
      </c>
    </row>
    <row r="164" spans="2:2">
      <c r="B164" s="376" t="s">
        <v>985</v>
      </c>
    </row>
    <row r="165" spans="2:2">
      <c r="B165" s="376" t="s">
        <v>985</v>
      </c>
    </row>
    <row r="166" spans="2:2">
      <c r="B166" s="376" t="s">
        <v>985</v>
      </c>
    </row>
    <row r="167" spans="2:2">
      <c r="B167" s="376" t="s">
        <v>985</v>
      </c>
    </row>
    <row r="168" spans="2:2">
      <c r="B168" s="376" t="s">
        <v>985</v>
      </c>
    </row>
    <row r="169" spans="2:2">
      <c r="B169" s="376" t="s">
        <v>985</v>
      </c>
    </row>
    <row r="170" spans="2:2">
      <c r="B170" s="376" t="s">
        <v>985</v>
      </c>
    </row>
    <row r="171" spans="2:2">
      <c r="B171" s="376" t="s">
        <v>985</v>
      </c>
    </row>
    <row r="172" spans="2:2">
      <c r="B172" s="376" t="s">
        <v>985</v>
      </c>
    </row>
    <row r="173" spans="2:2">
      <c r="B173" s="376" t="s">
        <v>985</v>
      </c>
    </row>
    <row r="174" spans="2:2">
      <c r="B174" s="376" t="s">
        <v>985</v>
      </c>
    </row>
    <row r="175" spans="2:2">
      <c r="B175" s="376" t="s">
        <v>985</v>
      </c>
    </row>
    <row r="176" spans="2:2">
      <c r="B176" s="376" t="s">
        <v>985</v>
      </c>
    </row>
    <row r="177" spans="2:2">
      <c r="B177" s="376" t="s">
        <v>985</v>
      </c>
    </row>
    <row r="178" spans="2:2">
      <c r="B178" s="376" t="s">
        <v>985</v>
      </c>
    </row>
    <row r="179" spans="2:2">
      <c r="B179" s="376" t="s">
        <v>985</v>
      </c>
    </row>
    <row r="180" spans="2:2">
      <c r="B180" s="376" t="s">
        <v>985</v>
      </c>
    </row>
    <row r="181" spans="2:2">
      <c r="B181" s="376" t="s">
        <v>985</v>
      </c>
    </row>
    <row r="182" spans="2:2">
      <c r="B182" s="376" t="s">
        <v>985</v>
      </c>
    </row>
    <row r="183" spans="2:2">
      <c r="B183" s="376" t="s">
        <v>985</v>
      </c>
    </row>
    <row r="184" spans="2:2">
      <c r="B184" s="376" t="s">
        <v>985</v>
      </c>
    </row>
    <row r="185" spans="2:2">
      <c r="B185" s="376" t="s">
        <v>985</v>
      </c>
    </row>
    <row r="186" spans="2:2">
      <c r="B186" s="376" t="s">
        <v>985</v>
      </c>
    </row>
    <row r="187" spans="2:2">
      <c r="B187" s="376" t="s">
        <v>985</v>
      </c>
    </row>
    <row r="188" spans="2:2">
      <c r="B188" s="376" t="s">
        <v>985</v>
      </c>
    </row>
    <row r="189" spans="2:2">
      <c r="B189" s="376" t="s">
        <v>985</v>
      </c>
    </row>
    <row r="190" spans="2:2">
      <c r="B190" s="376" t="s">
        <v>985</v>
      </c>
    </row>
    <row r="191" spans="2:2">
      <c r="B191" s="376" t="s">
        <v>985</v>
      </c>
    </row>
    <row r="192" spans="2:2">
      <c r="B192" s="376" t="s">
        <v>985</v>
      </c>
    </row>
    <row r="193" spans="2:2">
      <c r="B193" s="376" t="s">
        <v>985</v>
      </c>
    </row>
    <row r="194" spans="2:2">
      <c r="B194" s="376" t="s">
        <v>985</v>
      </c>
    </row>
    <row r="195" spans="2:2">
      <c r="B195" s="376" t="s">
        <v>985</v>
      </c>
    </row>
    <row r="196" spans="2:2">
      <c r="B196" s="376" t="s">
        <v>985</v>
      </c>
    </row>
    <row r="197" spans="2:2">
      <c r="B197" s="376" t="s">
        <v>985</v>
      </c>
    </row>
    <row r="198" spans="2:2">
      <c r="B198" s="376" t="s">
        <v>985</v>
      </c>
    </row>
    <row r="199" spans="2:2">
      <c r="B199" s="376" t="s">
        <v>985</v>
      </c>
    </row>
    <row r="200" spans="2:2">
      <c r="B200" s="376" t="s">
        <v>985</v>
      </c>
    </row>
    <row r="201" spans="2:2">
      <c r="B201" s="376" t="s">
        <v>985</v>
      </c>
    </row>
    <row r="202" spans="2:2">
      <c r="B202" s="376" t="s">
        <v>985</v>
      </c>
    </row>
    <row r="203" spans="2:2">
      <c r="B203" s="376" t="s">
        <v>985</v>
      </c>
    </row>
    <row r="204" spans="2:2">
      <c r="B204" s="376" t="s">
        <v>985</v>
      </c>
    </row>
    <row r="205" spans="2:2">
      <c r="B205" s="376" t="s">
        <v>985</v>
      </c>
    </row>
    <row r="206" spans="2:2">
      <c r="B206" s="376" t="s">
        <v>985</v>
      </c>
    </row>
    <row r="207" spans="2:2">
      <c r="B207" s="376" t="s">
        <v>985</v>
      </c>
    </row>
    <row r="208" spans="2:2">
      <c r="B208" s="376" t="s">
        <v>985</v>
      </c>
    </row>
    <row r="209" spans="2:2">
      <c r="B209" s="376" t="s">
        <v>985</v>
      </c>
    </row>
    <row r="210" spans="2:2">
      <c r="B210" s="376" t="s">
        <v>985</v>
      </c>
    </row>
    <row r="211" spans="2:2">
      <c r="B211" s="376" t="s">
        <v>985</v>
      </c>
    </row>
    <row r="212" spans="2:2">
      <c r="B212" s="376" t="s">
        <v>985</v>
      </c>
    </row>
    <row r="213" spans="2:2">
      <c r="B213" s="376" t="s">
        <v>985</v>
      </c>
    </row>
    <row r="214" spans="2:2">
      <c r="B214" s="376" t="s">
        <v>985</v>
      </c>
    </row>
    <row r="215" spans="2:2">
      <c r="B215" s="376" t="s">
        <v>985</v>
      </c>
    </row>
    <row r="216" spans="2:2">
      <c r="B216" s="376" t="s">
        <v>985</v>
      </c>
    </row>
    <row r="217" spans="2:2">
      <c r="B217" s="376" t="s">
        <v>985</v>
      </c>
    </row>
    <row r="218" spans="2:2">
      <c r="B218" s="376" t="s">
        <v>985</v>
      </c>
    </row>
    <row r="219" spans="2:2">
      <c r="B219" s="376" t="s">
        <v>985</v>
      </c>
    </row>
    <row r="220" spans="2:2">
      <c r="B220" s="376" t="s">
        <v>985</v>
      </c>
    </row>
    <row r="221" spans="2:2">
      <c r="B221" s="376" t="s">
        <v>985</v>
      </c>
    </row>
    <row r="222" spans="2:2">
      <c r="B222" s="376" t="s">
        <v>985</v>
      </c>
    </row>
    <row r="223" spans="2:2">
      <c r="B223" s="376" t="s">
        <v>985</v>
      </c>
    </row>
    <row r="224" spans="2:2">
      <c r="B224" s="376" t="s">
        <v>985</v>
      </c>
    </row>
    <row r="225" spans="2:2">
      <c r="B225" s="376" t="s">
        <v>985</v>
      </c>
    </row>
    <row r="226" spans="2:2">
      <c r="B226" s="376" t="s">
        <v>985</v>
      </c>
    </row>
    <row r="227" spans="2:2">
      <c r="B227" s="376" t="s">
        <v>985</v>
      </c>
    </row>
    <row r="228" spans="2:2">
      <c r="B228" s="376" t="s">
        <v>985</v>
      </c>
    </row>
    <row r="229" spans="2:2">
      <c r="B229" s="376" t="s">
        <v>985</v>
      </c>
    </row>
    <row r="230" spans="2:2">
      <c r="B230" s="376" t="s">
        <v>985</v>
      </c>
    </row>
    <row r="231" spans="2:2">
      <c r="B231" s="376" t="s">
        <v>985</v>
      </c>
    </row>
    <row r="232" spans="2:2">
      <c r="B232" s="376" t="s">
        <v>985</v>
      </c>
    </row>
    <row r="233" spans="2:2">
      <c r="B233" s="376" t="s">
        <v>985</v>
      </c>
    </row>
    <row r="234" spans="2:2">
      <c r="B234" s="376" t="s">
        <v>985</v>
      </c>
    </row>
    <row r="235" spans="2:2">
      <c r="B235" s="376" t="s">
        <v>985</v>
      </c>
    </row>
    <row r="236" spans="2:2">
      <c r="B236" s="376" t="s">
        <v>985</v>
      </c>
    </row>
    <row r="237" spans="2:2">
      <c r="B237" s="376" t="s">
        <v>985</v>
      </c>
    </row>
    <row r="238" spans="2:2">
      <c r="B238" s="376" t="s">
        <v>985</v>
      </c>
    </row>
    <row r="239" spans="2:2">
      <c r="B239" s="376" t="s">
        <v>985</v>
      </c>
    </row>
    <row r="240" spans="2:2">
      <c r="B240" s="376" t="s">
        <v>985</v>
      </c>
    </row>
    <row r="241" spans="2:2">
      <c r="B241" s="376" t="s">
        <v>985</v>
      </c>
    </row>
    <row r="242" spans="2:2">
      <c r="B242" s="376" t="s">
        <v>985</v>
      </c>
    </row>
    <row r="243" spans="2:2">
      <c r="B243" s="376" t="s">
        <v>985</v>
      </c>
    </row>
    <row r="244" spans="2:2">
      <c r="B244" s="376" t="s">
        <v>985</v>
      </c>
    </row>
    <row r="245" spans="2:2">
      <c r="B245" s="376" t="s">
        <v>985</v>
      </c>
    </row>
    <row r="246" spans="2:2">
      <c r="B246" s="376" t="s">
        <v>985</v>
      </c>
    </row>
    <row r="247" spans="2:2">
      <c r="B247" s="376" t="s">
        <v>985</v>
      </c>
    </row>
    <row r="248" spans="2:2">
      <c r="B248" s="376" t="s">
        <v>985</v>
      </c>
    </row>
    <row r="249" spans="2:2">
      <c r="B249" s="376" t="s">
        <v>985</v>
      </c>
    </row>
    <row r="250" spans="2:2">
      <c r="B250" s="376" t="s">
        <v>985</v>
      </c>
    </row>
    <row r="251" spans="2:2">
      <c r="B251" s="376" t="s">
        <v>985</v>
      </c>
    </row>
    <row r="252" spans="2:2">
      <c r="B252" s="376" t="s">
        <v>985</v>
      </c>
    </row>
    <row r="253" spans="2:2">
      <c r="B253" s="376" t="s">
        <v>985</v>
      </c>
    </row>
    <row r="254" spans="2:2">
      <c r="B254" s="376" t="s">
        <v>985</v>
      </c>
    </row>
    <row r="255" spans="2:2">
      <c r="B255" s="376" t="s">
        <v>985</v>
      </c>
    </row>
    <row r="256" spans="2:2">
      <c r="B256" s="376" t="s">
        <v>985</v>
      </c>
    </row>
    <row r="257" spans="2:2">
      <c r="B257" s="376" t="s">
        <v>985</v>
      </c>
    </row>
    <row r="258" spans="2:2">
      <c r="B258" s="376" t="s">
        <v>985</v>
      </c>
    </row>
    <row r="259" spans="2:2">
      <c r="B259" s="376" t="s">
        <v>985</v>
      </c>
    </row>
    <row r="260" spans="2:2">
      <c r="B260" s="376" t="s">
        <v>985</v>
      </c>
    </row>
    <row r="261" spans="2:2">
      <c r="B261" s="376" t="s">
        <v>985</v>
      </c>
    </row>
    <row r="262" spans="2:2">
      <c r="B262" s="376" t="s">
        <v>985</v>
      </c>
    </row>
    <row r="263" spans="2:2">
      <c r="B263" s="376" t="s">
        <v>985</v>
      </c>
    </row>
    <row r="264" spans="2:2">
      <c r="B264" s="376" t="s">
        <v>985</v>
      </c>
    </row>
    <row r="265" spans="2:2">
      <c r="B265" s="376" t="s">
        <v>985</v>
      </c>
    </row>
    <row r="266" spans="2:2">
      <c r="B266" s="376" t="s">
        <v>985</v>
      </c>
    </row>
    <row r="267" spans="2:2">
      <c r="B267" s="376" t="s">
        <v>985</v>
      </c>
    </row>
    <row r="268" spans="2:2">
      <c r="B268" s="376" t="s">
        <v>985</v>
      </c>
    </row>
    <row r="269" spans="2:2">
      <c r="B269" s="376" t="s">
        <v>985</v>
      </c>
    </row>
    <row r="270" spans="2:2">
      <c r="B270" s="376" t="s">
        <v>985</v>
      </c>
    </row>
    <row r="271" spans="2:2">
      <c r="B271" s="376" t="s">
        <v>985</v>
      </c>
    </row>
    <row r="272" spans="2:2">
      <c r="B272" s="376" t="s">
        <v>985</v>
      </c>
    </row>
    <row r="273" spans="2:2">
      <c r="B273" s="376" t="s">
        <v>985</v>
      </c>
    </row>
    <row r="274" spans="2:2">
      <c r="B274" s="376" t="s">
        <v>985</v>
      </c>
    </row>
    <row r="275" spans="2:2">
      <c r="B275" s="376" t="s">
        <v>985</v>
      </c>
    </row>
    <row r="276" spans="2:2">
      <c r="B276" s="376" t="s">
        <v>985</v>
      </c>
    </row>
    <row r="277" spans="2:2">
      <c r="B277" s="376" t="s">
        <v>985</v>
      </c>
    </row>
    <row r="278" spans="2:2">
      <c r="B278" s="376" t="s">
        <v>985</v>
      </c>
    </row>
    <row r="279" spans="2:2">
      <c r="B279" s="376" t="s">
        <v>985</v>
      </c>
    </row>
    <row r="280" spans="2:2">
      <c r="B280" s="376" t="s">
        <v>985</v>
      </c>
    </row>
    <row r="281" spans="2:2">
      <c r="B281" s="376" t="s">
        <v>985</v>
      </c>
    </row>
    <row r="282" spans="2:2">
      <c r="B282" s="376" t="s">
        <v>985</v>
      </c>
    </row>
    <row r="283" spans="2:2">
      <c r="B283" s="376" t="s">
        <v>985</v>
      </c>
    </row>
    <row r="284" spans="2:2">
      <c r="B284" s="376" t="s">
        <v>985</v>
      </c>
    </row>
    <row r="285" spans="2:2">
      <c r="B285" s="376" t="s">
        <v>985</v>
      </c>
    </row>
    <row r="286" spans="2:2">
      <c r="B286" s="376" t="s">
        <v>985</v>
      </c>
    </row>
    <row r="287" spans="2:2">
      <c r="B287" s="376" t="s">
        <v>985</v>
      </c>
    </row>
    <row r="288" spans="2:2">
      <c r="B288" s="376" t="s">
        <v>985</v>
      </c>
    </row>
    <row r="289" spans="2:2">
      <c r="B289" s="376" t="s">
        <v>985</v>
      </c>
    </row>
    <row r="290" spans="2:2">
      <c r="B290" s="376" t="s">
        <v>985</v>
      </c>
    </row>
    <row r="291" spans="2:2">
      <c r="B291" s="376" t="s">
        <v>985</v>
      </c>
    </row>
    <row r="292" spans="2:2">
      <c r="B292" s="376" t="s">
        <v>985</v>
      </c>
    </row>
    <row r="293" spans="2:2">
      <c r="B293" s="376" t="s">
        <v>985</v>
      </c>
    </row>
    <row r="294" spans="2:2">
      <c r="B294" s="376" t="s">
        <v>985</v>
      </c>
    </row>
    <row r="295" spans="2:2">
      <c r="B295" s="376" t="s">
        <v>985</v>
      </c>
    </row>
    <row r="296" spans="2:2">
      <c r="B296" s="376" t="s">
        <v>985</v>
      </c>
    </row>
    <row r="297" spans="2:2">
      <c r="B297" s="376" t="s">
        <v>985</v>
      </c>
    </row>
    <row r="298" spans="2:2">
      <c r="B298" s="376" t="s">
        <v>985</v>
      </c>
    </row>
    <row r="299" spans="2:2">
      <c r="B299" s="376" t="s">
        <v>985</v>
      </c>
    </row>
    <row r="300" spans="2:2">
      <c r="B300" s="376" t="s">
        <v>985</v>
      </c>
    </row>
    <row r="301" spans="2:2">
      <c r="B301" s="376" t="s">
        <v>985</v>
      </c>
    </row>
    <row r="302" spans="2:2">
      <c r="B302" s="376" t="s">
        <v>985</v>
      </c>
    </row>
    <row r="303" spans="2:2">
      <c r="B303" s="376" t="s">
        <v>985</v>
      </c>
    </row>
    <row r="304" spans="2:2">
      <c r="B304" s="376" t="s">
        <v>985</v>
      </c>
    </row>
    <row r="305" spans="2:2">
      <c r="B305" s="376" t="s">
        <v>985</v>
      </c>
    </row>
    <row r="306" spans="2:2">
      <c r="B306" s="376" t="s">
        <v>985</v>
      </c>
    </row>
    <row r="307" spans="2:2">
      <c r="B307" s="376" t="s">
        <v>985</v>
      </c>
    </row>
    <row r="308" spans="2:2">
      <c r="B308" s="376" t="s">
        <v>985</v>
      </c>
    </row>
    <row r="309" spans="2:2">
      <c r="B309" s="376" t="s">
        <v>985</v>
      </c>
    </row>
    <row r="310" spans="2:2">
      <c r="B310" s="376" t="s">
        <v>985</v>
      </c>
    </row>
    <row r="311" spans="2:2">
      <c r="B311" s="376" t="s">
        <v>985</v>
      </c>
    </row>
    <row r="312" spans="2:2">
      <c r="B312" s="376" t="s">
        <v>985</v>
      </c>
    </row>
    <row r="313" spans="2:2">
      <c r="B313" s="376" t="s">
        <v>985</v>
      </c>
    </row>
    <row r="314" spans="2:2">
      <c r="B314" s="376" t="s">
        <v>985</v>
      </c>
    </row>
    <row r="315" spans="2:2">
      <c r="B315" s="376" t="s">
        <v>985</v>
      </c>
    </row>
    <row r="316" spans="2:2">
      <c r="B316" s="376" t="s">
        <v>985</v>
      </c>
    </row>
    <row r="317" spans="2:2">
      <c r="B317" s="376" t="s">
        <v>985</v>
      </c>
    </row>
    <row r="318" spans="2:2">
      <c r="B318" s="376" t="s">
        <v>985</v>
      </c>
    </row>
    <row r="319" spans="2:2">
      <c r="B319" s="376" t="s">
        <v>985</v>
      </c>
    </row>
    <row r="320" spans="2:2">
      <c r="B320" s="376" t="s">
        <v>985</v>
      </c>
    </row>
    <row r="321" spans="2:2">
      <c r="B321" s="376" t="s">
        <v>985</v>
      </c>
    </row>
    <row r="322" spans="2:2">
      <c r="B322" s="376" t="s">
        <v>985</v>
      </c>
    </row>
    <row r="323" spans="2:2">
      <c r="B323" s="376" t="s">
        <v>985</v>
      </c>
    </row>
    <row r="324" spans="2:2">
      <c r="B324" s="376" t="s">
        <v>985</v>
      </c>
    </row>
    <row r="325" spans="2:2">
      <c r="B325" s="376" t="s">
        <v>985</v>
      </c>
    </row>
    <row r="326" spans="2:2">
      <c r="B326" s="376" t="s">
        <v>985</v>
      </c>
    </row>
    <row r="327" spans="2:2">
      <c r="B327" s="376" t="s">
        <v>985</v>
      </c>
    </row>
    <row r="328" spans="2:2">
      <c r="B328" s="376" t="s">
        <v>985</v>
      </c>
    </row>
    <row r="329" spans="2:2">
      <c r="B329" s="376" t="s">
        <v>985</v>
      </c>
    </row>
    <row r="330" spans="2:2">
      <c r="B330" s="376" t="s">
        <v>985</v>
      </c>
    </row>
    <row r="331" spans="2:2">
      <c r="B331" s="376" t="s">
        <v>985</v>
      </c>
    </row>
    <row r="332" spans="2:2">
      <c r="B332" s="376" t="s">
        <v>985</v>
      </c>
    </row>
    <row r="333" spans="2:2">
      <c r="B333" s="376" t="s">
        <v>985</v>
      </c>
    </row>
    <row r="334" spans="2:2">
      <c r="B334" s="376" t="s">
        <v>985</v>
      </c>
    </row>
    <row r="335" spans="2:2">
      <c r="B335" s="376" t="s">
        <v>985</v>
      </c>
    </row>
    <row r="336" spans="2:2">
      <c r="B336" s="376" t="s">
        <v>985</v>
      </c>
    </row>
    <row r="337" spans="2:2">
      <c r="B337" s="376" t="s">
        <v>985</v>
      </c>
    </row>
    <row r="338" spans="2:2">
      <c r="B338" s="376" t="s">
        <v>985</v>
      </c>
    </row>
    <row r="339" spans="2:2">
      <c r="B339" s="376" t="s">
        <v>985</v>
      </c>
    </row>
    <row r="340" spans="2:2">
      <c r="B340" s="376" t="s">
        <v>985</v>
      </c>
    </row>
    <row r="341" spans="2:2">
      <c r="B341" s="376" t="s">
        <v>985</v>
      </c>
    </row>
    <row r="342" spans="2:2">
      <c r="B342" s="376" t="s">
        <v>985</v>
      </c>
    </row>
    <row r="343" spans="2:2">
      <c r="B343" s="376" t="s">
        <v>985</v>
      </c>
    </row>
    <row r="344" spans="2:2">
      <c r="B344" s="376" t="s">
        <v>985</v>
      </c>
    </row>
    <row r="345" spans="2:2">
      <c r="B345" s="376" t="s">
        <v>985</v>
      </c>
    </row>
    <row r="346" spans="2:2">
      <c r="B346" s="376" t="s">
        <v>985</v>
      </c>
    </row>
    <row r="347" spans="2:2">
      <c r="B347" s="376" t="s">
        <v>985</v>
      </c>
    </row>
    <row r="348" spans="2:2">
      <c r="B348" s="376" t="s">
        <v>985</v>
      </c>
    </row>
    <row r="349" spans="2:2">
      <c r="B349" s="376" t="s">
        <v>985</v>
      </c>
    </row>
    <row r="350" spans="2:2">
      <c r="B350" s="376" t="s">
        <v>985</v>
      </c>
    </row>
    <row r="351" spans="2:2">
      <c r="B351" s="376" t="s">
        <v>985</v>
      </c>
    </row>
    <row r="352" spans="2:2">
      <c r="B352" s="376" t="s">
        <v>985</v>
      </c>
    </row>
    <row r="353" spans="2:2">
      <c r="B353" s="376" t="s">
        <v>985</v>
      </c>
    </row>
    <row r="354" spans="2:2">
      <c r="B354" s="376" t="s">
        <v>985</v>
      </c>
    </row>
    <row r="355" spans="2:2">
      <c r="B355" s="376" t="s">
        <v>985</v>
      </c>
    </row>
    <row r="356" spans="2:2">
      <c r="B356" s="376" t="s">
        <v>985</v>
      </c>
    </row>
    <row r="357" spans="2:2">
      <c r="B357" s="376" t="s">
        <v>985</v>
      </c>
    </row>
    <row r="358" spans="2:2">
      <c r="B358" s="376" t="s">
        <v>985</v>
      </c>
    </row>
    <row r="359" spans="2:2">
      <c r="B359" s="376" t="s">
        <v>985</v>
      </c>
    </row>
    <row r="360" spans="2:2">
      <c r="B360" s="376" t="s">
        <v>985</v>
      </c>
    </row>
    <row r="361" spans="2:2">
      <c r="B361" s="376" t="s">
        <v>985</v>
      </c>
    </row>
    <row r="362" spans="2:2">
      <c r="B362" s="376" t="s">
        <v>985</v>
      </c>
    </row>
    <row r="363" spans="2:2">
      <c r="B363" s="376" t="s">
        <v>985</v>
      </c>
    </row>
    <row r="364" spans="2:2">
      <c r="B364" s="376" t="s">
        <v>985</v>
      </c>
    </row>
    <row r="365" spans="2:2">
      <c r="B365" s="376" t="s">
        <v>985</v>
      </c>
    </row>
    <row r="366" spans="2:2">
      <c r="B366" s="376" t="s">
        <v>985</v>
      </c>
    </row>
    <row r="367" spans="2:2">
      <c r="B367" s="376" t="s">
        <v>985</v>
      </c>
    </row>
    <row r="368" spans="2:2">
      <c r="B368" s="376" t="s">
        <v>985</v>
      </c>
    </row>
    <row r="369" spans="2:2">
      <c r="B369" s="376" t="s">
        <v>985</v>
      </c>
    </row>
    <row r="370" spans="2:2">
      <c r="B370" s="376" t="s">
        <v>985</v>
      </c>
    </row>
    <row r="371" spans="2:2">
      <c r="B371" s="376" t="s">
        <v>985</v>
      </c>
    </row>
    <row r="372" spans="2:2">
      <c r="B372" s="376" t="s">
        <v>985</v>
      </c>
    </row>
    <row r="373" spans="2:2">
      <c r="B373" s="376" t="s">
        <v>985</v>
      </c>
    </row>
    <row r="374" spans="2:2">
      <c r="B374" s="376" t="s">
        <v>985</v>
      </c>
    </row>
    <row r="375" spans="2:2">
      <c r="B375" s="376" t="s">
        <v>985</v>
      </c>
    </row>
    <row r="376" spans="2:2">
      <c r="B376" s="376" t="s">
        <v>985</v>
      </c>
    </row>
    <row r="377" spans="2:2">
      <c r="B377" s="376" t="s">
        <v>985</v>
      </c>
    </row>
    <row r="378" spans="2:2">
      <c r="B378" s="376" t="s">
        <v>985</v>
      </c>
    </row>
    <row r="379" spans="2:2">
      <c r="B379" s="376" t="s">
        <v>985</v>
      </c>
    </row>
    <row r="380" spans="2:2">
      <c r="B380" s="376" t="s">
        <v>985</v>
      </c>
    </row>
    <row r="381" spans="2:2">
      <c r="B381" s="376" t="s">
        <v>985</v>
      </c>
    </row>
    <row r="382" spans="2:2">
      <c r="B382" s="376" t="s">
        <v>985</v>
      </c>
    </row>
    <row r="383" spans="2:2">
      <c r="B383" s="376" t="s">
        <v>985</v>
      </c>
    </row>
    <row r="384" spans="2:2">
      <c r="B384" s="376" t="s">
        <v>985</v>
      </c>
    </row>
    <row r="385" spans="2:2">
      <c r="B385" s="376" t="s">
        <v>985</v>
      </c>
    </row>
    <row r="386" spans="2:2">
      <c r="B386" s="376" t="s">
        <v>985</v>
      </c>
    </row>
    <row r="387" spans="2:2">
      <c r="B387" s="376" t="s">
        <v>985</v>
      </c>
    </row>
    <row r="388" spans="2:2">
      <c r="B388" s="376" t="s">
        <v>985</v>
      </c>
    </row>
    <row r="389" spans="2:2">
      <c r="B389" s="376" t="s">
        <v>985</v>
      </c>
    </row>
    <row r="390" spans="2:2">
      <c r="B390" s="376" t="s">
        <v>985</v>
      </c>
    </row>
    <row r="391" spans="2:2">
      <c r="B391" s="376" t="s">
        <v>985</v>
      </c>
    </row>
    <row r="392" spans="2:2">
      <c r="B392" s="376" t="s">
        <v>985</v>
      </c>
    </row>
    <row r="393" spans="2:2">
      <c r="B393" s="376" t="s">
        <v>985</v>
      </c>
    </row>
    <row r="394" spans="2:2">
      <c r="B394" s="376" t="s">
        <v>985</v>
      </c>
    </row>
    <row r="395" spans="2:2">
      <c r="B395" s="376" t="s">
        <v>985</v>
      </c>
    </row>
    <row r="396" spans="2:2">
      <c r="B396" s="376" t="s">
        <v>985</v>
      </c>
    </row>
    <row r="397" spans="2:2">
      <c r="B397" s="376" t="s">
        <v>985</v>
      </c>
    </row>
    <row r="398" spans="2:2">
      <c r="B398" s="376" t="s">
        <v>985</v>
      </c>
    </row>
    <row r="399" spans="2:2">
      <c r="B399" s="376" t="s">
        <v>985</v>
      </c>
    </row>
    <row r="400" spans="2:2">
      <c r="B400" s="376" t="s">
        <v>985</v>
      </c>
    </row>
    <row r="401" spans="2:2">
      <c r="B401" s="376" t="s">
        <v>985</v>
      </c>
    </row>
    <row r="402" spans="2:2">
      <c r="B402" s="376" t="s">
        <v>985</v>
      </c>
    </row>
    <row r="403" spans="2:2">
      <c r="B403" s="376" t="s">
        <v>985</v>
      </c>
    </row>
    <row r="404" spans="2:2">
      <c r="B404" s="376" t="s">
        <v>985</v>
      </c>
    </row>
    <row r="405" spans="2:2">
      <c r="B405" s="376" t="s">
        <v>985</v>
      </c>
    </row>
    <row r="406" spans="2:2">
      <c r="B406" s="376" t="s">
        <v>985</v>
      </c>
    </row>
    <row r="407" spans="2:2">
      <c r="B407" s="376" t="s">
        <v>985</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sheetPr>
  <dimension ref="A1:I14"/>
  <sheetViews>
    <sheetView showGridLines="0" topLeftCell="C6" workbookViewId="0">
      <selection activeCell="H14" sqref="H14"/>
    </sheetView>
  </sheetViews>
  <sheetFormatPr defaultColWidth="0" defaultRowHeight="15"/>
  <cols>
    <col min="1" max="2" width="2.7109375" hidden="1" customWidth="1"/>
    <col min="3" max="3" width="2.7109375" customWidth="1"/>
    <col min="4" max="4" width="7.140625" customWidth="1"/>
    <col min="5" max="5" width="35.7109375" style="76" customWidth="1"/>
    <col min="6" max="6" width="35.7109375" customWidth="1"/>
    <col min="7" max="7" width="17.28515625" customWidth="1"/>
    <col min="8" max="8" width="14.5703125" customWidth="1"/>
    <col min="9" max="9" width="2.7109375" customWidth="1"/>
    <col min="10" max="16384" width="9.140625" hidden="1"/>
  </cols>
  <sheetData>
    <row r="1" spans="4:9" hidden="1">
      <c r="I1">
        <v>0</v>
      </c>
    </row>
    <row r="2" spans="4:9" hidden="1"/>
    <row r="3" spans="4:9" hidden="1"/>
    <row r="4" spans="4:9" hidden="1"/>
    <row r="5" spans="4:9" hidden="1"/>
    <row r="9" spans="4:9" ht="30" customHeight="1">
      <c r="D9" s="561" t="s">
        <v>428</v>
      </c>
      <c r="E9" s="562"/>
      <c r="F9" s="562"/>
      <c r="G9" s="562"/>
      <c r="H9" s="563"/>
    </row>
    <row r="10" spans="4:9">
      <c r="D10" s="539" t="s">
        <v>137</v>
      </c>
      <c r="E10" s="479" t="s">
        <v>604</v>
      </c>
      <c r="F10" s="479" t="s">
        <v>146</v>
      </c>
      <c r="G10" s="479" t="s">
        <v>147</v>
      </c>
      <c r="H10" s="479" t="s">
        <v>148</v>
      </c>
    </row>
    <row r="11" spans="4:9">
      <c r="D11" s="559"/>
      <c r="E11" s="559"/>
      <c r="F11" s="480"/>
      <c r="G11" s="537"/>
      <c r="H11" s="480"/>
    </row>
    <row r="12" spans="4:9">
      <c r="D12" s="560"/>
      <c r="E12" s="560"/>
      <c r="F12" s="481"/>
      <c r="G12" s="538"/>
      <c r="H12" s="481"/>
    </row>
    <row r="13" spans="4:9" hidden="1">
      <c r="D13" s="343"/>
      <c r="E13" s="75"/>
      <c r="F13" s="75"/>
      <c r="G13" s="99"/>
      <c r="H13" s="100"/>
    </row>
    <row r="14" spans="4:9" ht="24.75" customHeight="1">
      <c r="D14" s="12"/>
      <c r="E14" s="13"/>
      <c r="F14" s="55"/>
      <c r="G14" s="55"/>
      <c r="H14" s="262" t="s">
        <v>449</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Back"/>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sheetPr>
  <dimension ref="A1:XFC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style="76" customWidth="1"/>
    <col min="6" max="6" width="33.140625" customWidth="1"/>
    <col min="7" max="7" width="26.28515625" customWidth="1"/>
    <col min="8" max="8" width="14.5703125" customWidth="1"/>
    <col min="9" max="9" width="22.5703125" customWidth="1"/>
    <col min="10" max="10" width="2.7109375" customWidth="1"/>
    <col min="11" max="16383" width="9.140625" hidden="1"/>
    <col min="16384" max="16384" width="3.140625" hidden="1"/>
  </cols>
  <sheetData>
    <row r="1" spans="5:9" hidden="1">
      <c r="I1">
        <v>0</v>
      </c>
    </row>
    <row r="2" spans="5:9" hidden="1"/>
    <row r="3" spans="5:9" hidden="1"/>
    <row r="4" spans="5:9" hidden="1"/>
    <row r="5" spans="5:9" hidden="1"/>
    <row r="9" spans="5:9" ht="30" customHeight="1">
      <c r="E9" s="472" t="s">
        <v>429</v>
      </c>
      <c r="F9" s="473"/>
      <c r="G9" s="473"/>
      <c r="H9" s="473"/>
      <c r="I9" s="104"/>
    </row>
    <row r="10" spans="5:9">
      <c r="E10" s="539" t="s">
        <v>137</v>
      </c>
      <c r="F10" s="479" t="s">
        <v>144</v>
      </c>
      <c r="G10" s="479" t="s">
        <v>145</v>
      </c>
      <c r="H10" s="479" t="s">
        <v>149</v>
      </c>
      <c r="I10" s="564" t="s">
        <v>385</v>
      </c>
    </row>
    <row r="11" spans="5:9">
      <c r="E11" s="559"/>
      <c r="F11" s="480"/>
      <c r="G11" s="537"/>
      <c r="H11" s="480"/>
      <c r="I11" s="565"/>
    </row>
    <row r="12" spans="5:9">
      <c r="E12" s="560"/>
      <c r="F12" s="481"/>
      <c r="G12" s="538"/>
      <c r="H12" s="481"/>
      <c r="I12" s="566"/>
    </row>
    <row r="13" spans="5:9" hidden="1">
      <c r="E13" s="195"/>
      <c r="F13" s="16"/>
      <c r="G13" s="99"/>
      <c r="H13" s="99"/>
      <c r="I13" s="105"/>
    </row>
    <row r="14" spans="5:9" ht="24.75" customHeight="1">
      <c r="E14" s="12"/>
      <c r="F14" s="55"/>
      <c r="G14" s="55"/>
      <c r="H14" s="55"/>
      <c r="I14" s="262" t="s">
        <v>450</v>
      </c>
    </row>
  </sheetData>
  <sheetProtection password="F884"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Back"/>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XFC19"/>
  <sheetViews>
    <sheetView showGridLines="0" topLeftCell="A6" zoomScale="90" zoomScaleNormal="90" workbookViewId="0">
      <selection activeCell="K6" sqref="K6"/>
    </sheetView>
  </sheetViews>
  <sheetFormatPr defaultColWidth="0" defaultRowHeight="15" zeroHeight="1"/>
  <cols>
    <col min="1" max="1" width="2.5703125" customWidth="1"/>
    <col min="2" max="4" width="9.140625" hidden="1" customWidth="1"/>
    <col min="5" max="5" width="7.140625" customWidth="1"/>
    <col min="6" max="6" width="35.7109375" customWidth="1"/>
    <col min="7" max="7" width="16" customWidth="1"/>
    <col min="8" max="8" width="24.28515625" customWidth="1"/>
    <col min="9" max="12" width="16.7109375" customWidth="1"/>
    <col min="13" max="13" width="18.85546875" customWidth="1"/>
    <col min="14" max="14" width="20.28515625" style="67" customWidth="1"/>
    <col min="15" max="15" width="22.28515625" style="67" customWidth="1"/>
    <col min="16" max="16" width="17.7109375" customWidth="1"/>
    <col min="17" max="17" width="21.28515625" customWidth="1"/>
    <col min="18" max="18" width="16.7109375" customWidth="1"/>
    <col min="19" max="19" width="21.42578125" customWidth="1"/>
    <col min="20" max="20" width="22.42578125" customWidth="1"/>
    <col min="21" max="21" width="18.85546875" customWidth="1"/>
    <col min="22" max="22" width="16.7109375" customWidth="1"/>
    <col min="23" max="23" width="12.28515625" customWidth="1"/>
    <col min="24" max="24" width="16.7109375" customWidth="1"/>
    <col min="25" max="25" width="17.140625" bestFit="1" customWidth="1"/>
    <col min="26" max="26" width="4.7109375" customWidth="1"/>
    <col min="27" max="16383" width="9.140625" hidden="1"/>
    <col min="16384" max="16384" width="2.28515625" hidden="1"/>
  </cols>
  <sheetData>
    <row r="1" spans="5:25" hidden="1"/>
    <row r="2" spans="5:2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3" spans="5:25" hidden="1"/>
    <row r="4" spans="5:25" hidden="1"/>
    <row r="5" spans="5:25" hidden="1"/>
    <row r="6" spans="5:25"/>
    <row r="7" spans="5:25"/>
    <row r="8" spans="5:25" ht="30" customHeight="1">
      <c r="E8" s="472" t="s">
        <v>164</v>
      </c>
      <c r="F8" s="473"/>
      <c r="G8" s="473"/>
      <c r="H8" s="473"/>
      <c r="I8" s="473"/>
      <c r="J8" s="473"/>
      <c r="K8" s="473"/>
      <c r="L8" s="473"/>
      <c r="M8" s="473"/>
      <c r="N8" s="473"/>
      <c r="O8" s="473"/>
      <c r="P8" s="473"/>
      <c r="Q8" s="473"/>
      <c r="R8" s="473"/>
      <c r="S8" s="473"/>
      <c r="T8" s="473"/>
      <c r="U8" s="473"/>
      <c r="V8" s="473"/>
      <c r="W8" s="473"/>
      <c r="X8" s="473"/>
      <c r="Y8" s="474"/>
    </row>
    <row r="9" spans="5:25" ht="22.5" customHeight="1">
      <c r="E9" s="482" t="s">
        <v>432</v>
      </c>
      <c r="F9" s="483"/>
      <c r="G9" s="483"/>
      <c r="H9" s="483"/>
      <c r="I9" s="483"/>
      <c r="J9" s="483"/>
      <c r="K9" s="483"/>
      <c r="L9" s="483"/>
      <c r="M9" s="483"/>
      <c r="N9" s="483"/>
      <c r="O9" s="483"/>
      <c r="P9" s="483"/>
      <c r="Q9" s="483"/>
      <c r="R9" s="483"/>
      <c r="S9" s="483"/>
      <c r="T9" s="483"/>
      <c r="U9" s="483"/>
      <c r="V9" s="483"/>
      <c r="W9" s="483"/>
      <c r="X9" s="483"/>
      <c r="Y9" s="484"/>
    </row>
    <row r="10" spans="5:25" ht="27" customHeight="1">
      <c r="E10" s="478" t="s">
        <v>150</v>
      </c>
      <c r="F10" s="478" t="s">
        <v>151</v>
      </c>
      <c r="G10" s="478" t="s">
        <v>2</v>
      </c>
      <c r="H10" s="478" t="s">
        <v>3</v>
      </c>
      <c r="I10" s="478" t="s">
        <v>4</v>
      </c>
      <c r="J10" s="478" t="s">
        <v>5</v>
      </c>
      <c r="K10" s="478" t="s">
        <v>6</v>
      </c>
      <c r="L10" s="478" t="s">
        <v>7</v>
      </c>
      <c r="M10" s="475" t="s">
        <v>152</v>
      </c>
      <c r="N10" s="476"/>
      <c r="O10" s="476"/>
      <c r="P10" s="477"/>
      <c r="Q10" s="478" t="s">
        <v>9</v>
      </c>
      <c r="R10" s="479" t="s">
        <v>505</v>
      </c>
      <c r="S10" s="478" t="s">
        <v>134</v>
      </c>
      <c r="T10" s="478" t="s">
        <v>11</v>
      </c>
      <c r="U10" s="485" t="s">
        <v>12</v>
      </c>
      <c r="V10" s="486"/>
      <c r="W10" s="485" t="s">
        <v>13</v>
      </c>
      <c r="X10" s="486"/>
      <c r="Y10" s="478" t="s">
        <v>14</v>
      </c>
    </row>
    <row r="11" spans="5:25" ht="24" customHeight="1">
      <c r="E11" s="478"/>
      <c r="F11" s="478"/>
      <c r="G11" s="478"/>
      <c r="H11" s="478"/>
      <c r="I11" s="478"/>
      <c r="J11" s="478"/>
      <c r="K11" s="478"/>
      <c r="L11" s="478"/>
      <c r="M11" s="475" t="s">
        <v>386</v>
      </c>
      <c r="N11" s="476"/>
      <c r="O11" s="477"/>
      <c r="P11" s="478" t="s">
        <v>153</v>
      </c>
      <c r="Q11" s="478"/>
      <c r="R11" s="480"/>
      <c r="S11" s="478"/>
      <c r="T11" s="478"/>
      <c r="U11" s="485"/>
      <c r="V11" s="486"/>
      <c r="W11" s="485"/>
      <c r="X11" s="486"/>
      <c r="Y11" s="478"/>
    </row>
    <row r="12" spans="5:25" ht="79.5" customHeight="1">
      <c r="E12" s="478"/>
      <c r="F12" s="478"/>
      <c r="G12" s="478"/>
      <c r="H12" s="478"/>
      <c r="I12" s="478"/>
      <c r="J12" s="478"/>
      <c r="K12" s="478"/>
      <c r="L12" s="478"/>
      <c r="M12" s="65" t="s">
        <v>17</v>
      </c>
      <c r="N12" s="372" t="s">
        <v>18</v>
      </c>
      <c r="O12" s="372" t="s">
        <v>19</v>
      </c>
      <c r="P12" s="478"/>
      <c r="Q12" s="478"/>
      <c r="R12" s="481"/>
      <c r="S12" s="478"/>
      <c r="T12" s="478"/>
      <c r="U12" s="65" t="s">
        <v>20</v>
      </c>
      <c r="V12" s="65" t="s">
        <v>21</v>
      </c>
      <c r="W12" s="65" t="s">
        <v>20</v>
      </c>
      <c r="X12" s="65" t="s">
        <v>21</v>
      </c>
      <c r="Y12" s="478"/>
    </row>
    <row r="13" spans="5:25" ht="20.100000000000001" customHeight="1">
      <c r="E13" s="66" t="s">
        <v>154</v>
      </c>
      <c r="F13" s="56" t="s">
        <v>155</v>
      </c>
      <c r="G13" s="78">
        <f>+IFERROR(IF(COUNT('Shareholding Pattern'!H26),('Shareholding Pattern'!H26),""),"")</f>
        <v>378</v>
      </c>
      <c r="H13" s="78">
        <f>+IFERROR(IF(COUNT('Shareholding Pattern'!I26),('Shareholding Pattern'!I26),""),"")</f>
        <v>12375512</v>
      </c>
      <c r="I13" s="78" t="str">
        <f>+IFERROR(IF(COUNT('Shareholding Pattern'!J26),('Shareholding Pattern'!J26),""),"")</f>
        <v/>
      </c>
      <c r="J13" s="78" t="str">
        <f>+IFERROR(IF(COUNT('Shareholding Pattern'!K26),('Shareholding Pattern'!K26),""),"")</f>
        <v/>
      </c>
      <c r="K13" s="78">
        <f>+IFERROR(IF(COUNT('Shareholding Pattern'!L26),('Shareholding Pattern'!L26),""),"")</f>
        <v>12375512</v>
      </c>
      <c r="L13" s="189">
        <f>+IFERROR(IF(COUNT('Shareholding Pattern'!M26),('Shareholding Pattern'!M26),""),"")</f>
        <v>56.22</v>
      </c>
      <c r="M13" s="79">
        <f>+IFERROR(IF(COUNT('Shareholding Pattern'!N26),('Shareholding Pattern'!N26),""),"")</f>
        <v>12375512</v>
      </c>
      <c r="N13" s="142" t="str">
        <f>+IFERROR(IF(COUNT('Shareholding Pattern'!O26),('Shareholding Pattern'!O26),""),"")</f>
        <v/>
      </c>
      <c r="O13" s="142">
        <f>+IFERROR(IF(COUNT('Shareholding Pattern'!P26),('Shareholding Pattern'!P26),""),"")</f>
        <v>12375512</v>
      </c>
      <c r="P13" s="189">
        <f>+IFERROR(IF(COUNT('Shareholding Pattern'!Q26),('Shareholding Pattern'!Q26),""),"")</f>
        <v>56.22</v>
      </c>
      <c r="Q13" s="78" t="str">
        <f>+IFERROR(IF(COUNT('Shareholding Pattern'!R26),('Shareholding Pattern'!R26),""),"")</f>
        <v/>
      </c>
      <c r="R13" s="78" t="str">
        <f>+IFERROR(IF(COUNT('Shareholding Pattern'!S26),('Shareholding Pattern'!S26),""),"")</f>
        <v/>
      </c>
      <c r="S13" s="78" t="str">
        <f>+IFERROR(IF(COUNT('Shareholding Pattern'!T26),('Shareholding Pattern'!T26),""),"")</f>
        <v/>
      </c>
      <c r="T13" s="189">
        <f>+IFERROR(IF(COUNT('Shareholding Pattern'!U26),('Shareholding Pattern'!U26),""),"")</f>
        <v>56.22</v>
      </c>
      <c r="U13" s="78" t="str">
        <f>+IFERROR(IF(COUNT('Shareholding Pattern'!V26),('Shareholding Pattern'!V26),""),"")</f>
        <v/>
      </c>
      <c r="V13" s="189" t="str">
        <f>+IFERROR(IF(COUNT('Shareholding Pattern'!W26),('Shareholding Pattern'!W26),""),"")</f>
        <v/>
      </c>
      <c r="W13" s="78" t="str">
        <f>+IFERROR(IF(COUNT('Shareholding Pattern'!X26),('Shareholding Pattern'!X26),""),"")</f>
        <v/>
      </c>
      <c r="X13" s="189" t="str">
        <f>+IFERROR(IF(COUNT('Shareholding Pattern'!Y26),('Shareholding Pattern'!Y26),""),"")</f>
        <v/>
      </c>
      <c r="Y13" s="78">
        <f>+IFERROR(IF(COUNT('Shareholding Pattern'!Z26),('Shareholding Pattern'!Z26),""),"")</f>
        <v>11297812</v>
      </c>
    </row>
    <row r="14" spans="5:25" ht="20.100000000000001" customHeight="1">
      <c r="E14" s="66" t="s">
        <v>156</v>
      </c>
      <c r="F14" s="54" t="s">
        <v>157</v>
      </c>
      <c r="G14" s="78">
        <f>+IFERROR(IF(COUNT('Shareholding Pattern'!H50),('Shareholding Pattern'!H50),""),"")</f>
        <v>36444</v>
      </c>
      <c r="H14" s="78">
        <f>+IFERROR(IF(COUNT('Shareholding Pattern'!I50),('Shareholding Pattern'!I50),""),"")</f>
        <v>9636988</v>
      </c>
      <c r="I14" s="78" t="str">
        <f>+IFERROR(IF(COUNT('Shareholding Pattern'!J50),('Shareholding Pattern'!J50),""),"")</f>
        <v/>
      </c>
      <c r="J14" s="78" t="str">
        <f>+IFERROR(IF(COUNT('Shareholding Pattern'!K50),('Shareholding Pattern'!K50),""),"")</f>
        <v/>
      </c>
      <c r="K14" s="78">
        <f>+IFERROR(IF(COUNT('Shareholding Pattern'!L50),('Shareholding Pattern'!L50),""),"")</f>
        <v>9636988</v>
      </c>
      <c r="L14" s="189">
        <f>+IFERROR(IF(COUNT('Shareholding Pattern'!M50),('Shareholding Pattern'!M50),""),"")</f>
        <v>43.78</v>
      </c>
      <c r="M14" s="287">
        <f>+IFERROR(IF(COUNT('Shareholding Pattern'!N50),('Shareholding Pattern'!N50),""),"")</f>
        <v>9636988</v>
      </c>
      <c r="N14" s="142" t="str">
        <f>+IFERROR(IF(COUNT('Shareholding Pattern'!O50),('Shareholding Pattern'!O50),""),"")</f>
        <v/>
      </c>
      <c r="O14" s="142">
        <f>+IFERROR(IF(COUNT('Shareholding Pattern'!P50),('Shareholding Pattern'!P50),""),"")</f>
        <v>9636988</v>
      </c>
      <c r="P14" s="189">
        <f>+IFERROR(IF(COUNT('Shareholding Pattern'!Q50),('Shareholding Pattern'!Q50),""),"")</f>
        <v>43.78</v>
      </c>
      <c r="Q14" s="78" t="str">
        <f>+IFERROR(IF(COUNT('Shareholding Pattern'!R50),('Shareholding Pattern'!R50),""),"")</f>
        <v/>
      </c>
      <c r="R14" s="78" t="str">
        <f>+IFERROR(IF(COUNT('Shareholding Pattern'!S50),('Shareholding Pattern'!S50),""),"")</f>
        <v/>
      </c>
      <c r="S14" s="78" t="str">
        <f>+IFERROR(IF(COUNT('Shareholding Pattern'!T50),('Shareholding Pattern'!T50),""),"")</f>
        <v/>
      </c>
      <c r="T14" s="189">
        <f>+IFERROR(IF(COUNT('Shareholding Pattern'!U50),('Shareholding Pattern'!U50),""),"")</f>
        <v>43.78</v>
      </c>
      <c r="U14" s="78" t="str">
        <f>+IFERROR(IF(COUNT('Shareholding Pattern'!V50),('Shareholding Pattern'!V50),""),"")</f>
        <v/>
      </c>
      <c r="V14" s="189" t="str">
        <f>+IFERROR(IF(COUNT('Shareholding Pattern'!W50),('Shareholding Pattern'!W50),""),"")</f>
        <v/>
      </c>
      <c r="W14" s="318"/>
      <c r="X14" s="319"/>
      <c r="Y14" s="78">
        <f>+IFERROR(IF(COUNT('Shareholding Pattern'!Z50),('Shareholding Pattern'!Z50),""),"")</f>
        <v>543588</v>
      </c>
    </row>
    <row r="15" spans="5:25" ht="20.100000000000001" customHeight="1">
      <c r="E15" s="66" t="s">
        <v>158</v>
      </c>
      <c r="F15" s="56" t="s">
        <v>159</v>
      </c>
      <c r="G15" s="78" t="str">
        <f>+IFERROR(IF(COUNT('Shareholding Pattern'!H56),('Shareholding Pattern'!H56),""),"")</f>
        <v/>
      </c>
      <c r="H15" s="78" t="str">
        <f>+IFERROR(IF(COUNT('Shareholding Pattern'!I56),('Shareholding Pattern'!I56),""),"")</f>
        <v/>
      </c>
      <c r="I15" s="78" t="str">
        <f>+IFERROR(IF(COUNT('Shareholding Pattern'!J56),('Shareholding Pattern'!J56),""),"")</f>
        <v/>
      </c>
      <c r="J15" s="78" t="str">
        <f>+IFERROR(IF(COUNT('Shareholding Pattern'!K56),('Shareholding Pattern'!K56),""),"")</f>
        <v/>
      </c>
      <c r="K15" s="78" t="str">
        <f>+IFERROR(IF(COUNT('Shareholding Pattern'!L56),('Shareholding Pattern'!L56),""),"")</f>
        <v/>
      </c>
      <c r="L15" s="316"/>
      <c r="M15" s="78" t="str">
        <f>+IFERROR(IF(COUNT('Shareholding Pattern'!N56),('Shareholding Pattern'!N56),""),"")</f>
        <v/>
      </c>
      <c r="N15" s="142" t="str">
        <f>+IFERROR(IF(COUNT('Shareholding Pattern'!O56),('Shareholding Pattern'!O56),""),"")</f>
        <v/>
      </c>
      <c r="O15" s="142" t="str">
        <f>+IFERROR(IF(COUNT('Shareholding Pattern'!P56),('Shareholding Pattern'!P56),""),"")</f>
        <v/>
      </c>
      <c r="P15" s="189" t="str">
        <f>+IFERROR(IF(COUNT('Shareholding Pattern'!Q56),('Shareholding Pattern'!Q56),""),"")</f>
        <v/>
      </c>
      <c r="Q15" s="78" t="str">
        <f>+IFERROR(IF(COUNT('Shareholding Pattern'!R56),('Shareholding Pattern'!R56),""),"")</f>
        <v/>
      </c>
      <c r="R15" s="78" t="str">
        <f>+IFERROR(IF(COUNT('Shareholding Pattern'!S56),('Shareholding Pattern'!S56),""),"")</f>
        <v/>
      </c>
      <c r="S15" s="78" t="str">
        <f>+IFERROR(IF(COUNT('Shareholding Pattern'!T56),('Shareholding Pattern'!T56),""),"")</f>
        <v/>
      </c>
      <c r="T15" s="316"/>
      <c r="U15" s="78" t="str">
        <f>+IFERROR(IF(COUNT('Shareholding Pattern'!V56),('Shareholding Pattern'!V56),""),"")</f>
        <v/>
      </c>
      <c r="V15" s="189" t="str">
        <f>+IFERROR(IF(COUNT('Shareholding Pattern'!W56),('Shareholding Pattern'!W56),""),"")</f>
        <v/>
      </c>
      <c r="W15" s="320"/>
      <c r="X15" s="321"/>
      <c r="Y15" s="78" t="str">
        <f>+IFERROR(IF(COUNT('Shareholding Pattern'!Z56),('Shareholding Pattern'!Z56),""),"")</f>
        <v/>
      </c>
    </row>
    <row r="16" spans="5:25" ht="20.100000000000001" customHeight="1">
      <c r="E16" s="66" t="s">
        <v>160</v>
      </c>
      <c r="F16" s="74" t="s">
        <v>161</v>
      </c>
      <c r="G16" s="78" t="str">
        <f>+IFERROR(IF(COUNT('Shareholding Pattern'!H54),('Shareholding Pattern'!H54),""),"")</f>
        <v/>
      </c>
      <c r="H16" s="78" t="str">
        <f>+IFERROR(IF(COUNT('Shareholding Pattern'!I54),('Shareholding Pattern'!I54),""),"")</f>
        <v/>
      </c>
      <c r="I16" s="78" t="str">
        <f>+IFERROR(IF(COUNT('Shareholding Pattern'!J54),('Shareholding Pattern'!J54),""),"")</f>
        <v/>
      </c>
      <c r="J16" s="78" t="str">
        <f>+IFERROR(IF(COUNT('Shareholding Pattern'!K54),('Shareholding Pattern'!K54),""),"")</f>
        <v/>
      </c>
      <c r="K16" s="78" t="str">
        <f>+IFERROR(IF(COUNT('Shareholding Pattern'!L54),('Shareholding Pattern'!L54),""),"")</f>
        <v/>
      </c>
      <c r="L16" s="317"/>
      <c r="M16" s="79" t="str">
        <f>+IFERROR(IF(COUNT('Shareholding Pattern'!N54),('Shareholding Pattern'!N54),""),"")</f>
        <v/>
      </c>
      <c r="N16" s="142" t="str">
        <f>+IFERROR(IF(COUNT('Shareholding Pattern'!O54),('Shareholding Pattern'!O54),""),"")</f>
        <v/>
      </c>
      <c r="O16" s="142" t="str">
        <f>+IFERROR(IF(COUNT('Shareholding Pattern'!P54),('Shareholding Pattern'!P54),""),"")</f>
        <v/>
      </c>
      <c r="P16" s="189" t="str">
        <f>+IFERROR(IF(COUNT('Shareholding Pattern'!Q54),('Shareholding Pattern'!Q54),""),"")</f>
        <v/>
      </c>
      <c r="Q16" s="78" t="str">
        <f>+IFERROR(IF(COUNT('Shareholding Pattern'!R54),('Shareholding Pattern'!R54),""),"")</f>
        <v/>
      </c>
      <c r="R16" s="78" t="str">
        <f>+IFERROR(IF(COUNT('Shareholding Pattern'!S54),('Shareholding Pattern'!S54),""),"")</f>
        <v/>
      </c>
      <c r="S16" s="78" t="str">
        <f>+IFERROR(IF(COUNT('Shareholding Pattern'!T54),('Shareholding Pattern'!T54),""),"")</f>
        <v/>
      </c>
      <c r="T16" s="317"/>
      <c r="U16" s="78" t="str">
        <f>+IFERROR(IF(COUNT('Shareholding Pattern'!V54),('Shareholding Pattern'!V54),""),"")</f>
        <v/>
      </c>
      <c r="V16" s="189" t="str">
        <f>+IFERROR(IF(COUNT('Shareholding Pattern'!W54),('Shareholding Pattern'!W54),""),"")</f>
        <v/>
      </c>
      <c r="W16" s="320"/>
      <c r="X16" s="321"/>
      <c r="Y16" s="78" t="str">
        <f>+IFERROR(IF(COUNT('Shareholding Pattern'!Z54),('Shareholding Pattern'!Z54),""),"")</f>
        <v/>
      </c>
    </row>
    <row r="17" spans="5:25" ht="20.100000000000001" customHeight="1">
      <c r="E17" s="66" t="s">
        <v>162</v>
      </c>
      <c r="F17" s="74" t="s">
        <v>163</v>
      </c>
      <c r="G17" s="78" t="str">
        <f>+IFERROR(IF(COUNT('Shareholding Pattern'!H55),('Shareholding Pattern'!H55),""),"")</f>
        <v/>
      </c>
      <c r="H17" s="78" t="str">
        <f>+IFERROR(IF(COUNT('Shareholding Pattern'!I55),('Shareholding Pattern'!I55),""),"")</f>
        <v/>
      </c>
      <c r="I17" s="78" t="str">
        <f>+IFERROR(IF(COUNT('Shareholding Pattern'!J55),('Shareholding Pattern'!J55),""),"")</f>
        <v/>
      </c>
      <c r="J17" s="78" t="str">
        <f>+IFERROR(IF(COUNT('Shareholding Pattern'!K55),('Shareholding Pattern'!K55),""),"")</f>
        <v/>
      </c>
      <c r="K17" s="78" t="str">
        <f>+IFERROR(IF(COUNT('Shareholding Pattern'!L55),('Shareholding Pattern'!L55),""),"")</f>
        <v/>
      </c>
      <c r="L17" s="189" t="str">
        <f>+IFERROR(IF(COUNT('Shareholding Pattern'!M55),('Shareholding Pattern'!M55),""),"")</f>
        <v/>
      </c>
      <c r="M17" s="79" t="str">
        <f>+IFERROR(IF(COUNT('Shareholding Pattern'!N55),('Shareholding Pattern'!N55),""),"")</f>
        <v/>
      </c>
      <c r="N17" s="142" t="str">
        <f>+IFERROR(IF(COUNT('Shareholding Pattern'!O55),('Shareholding Pattern'!O55),""),"")</f>
        <v/>
      </c>
      <c r="O17" s="142" t="str">
        <f>+IFERROR(IF(COUNT('Shareholding Pattern'!P55),('Shareholding Pattern'!P55),""),"")</f>
        <v/>
      </c>
      <c r="P17" s="189" t="str">
        <f>+IFERROR(IF(COUNT('Shareholding Pattern'!Q55),('Shareholding Pattern'!Q55),""),"")</f>
        <v/>
      </c>
      <c r="Q17" s="78" t="str">
        <f>+IFERROR(IF(COUNT('Shareholding Pattern'!R55),('Shareholding Pattern'!R55),""),"")</f>
        <v/>
      </c>
      <c r="R17" s="78" t="str">
        <f>+IFERROR(IF(COUNT('Shareholding Pattern'!S55),('Shareholding Pattern'!S55),""),"")</f>
        <v/>
      </c>
      <c r="S17" s="78" t="str">
        <f>+IFERROR(IF(COUNT('Shareholding Pattern'!T55),('Shareholding Pattern'!T55),""),"")</f>
        <v/>
      </c>
      <c r="T17" s="189" t="str">
        <f>+IFERROR(IF(COUNT('Shareholding Pattern'!U55),('Shareholding Pattern'!U55),""),"")</f>
        <v/>
      </c>
      <c r="U17" s="78" t="str">
        <f>+IFERROR(IF(COUNT('Shareholding Pattern'!V55),('Shareholding Pattern'!V55),""),"")</f>
        <v/>
      </c>
      <c r="V17" s="189" t="str">
        <f>+IFERROR(IF(COUNT('Shareholding Pattern'!W55),('Shareholding Pattern'!W55),""),"")</f>
        <v/>
      </c>
      <c r="W17" s="322"/>
      <c r="X17" s="323"/>
      <c r="Y17" s="78" t="str">
        <f>+IFERROR(IF(COUNT('Shareholding Pattern'!Z55),('Shareholding Pattern'!Z55),""),"")</f>
        <v/>
      </c>
    </row>
    <row r="18" spans="5:25" ht="18.75">
      <c r="E18" s="57"/>
      <c r="F18" s="69" t="s">
        <v>19</v>
      </c>
      <c r="G18" s="80">
        <f>+IFERROR(IF(COUNT('Shareholding Pattern'!H58),('Shareholding Pattern'!H58),""),"")</f>
        <v>36822</v>
      </c>
      <c r="H18" s="80">
        <f>+IFERROR(IF(COUNT('Shareholding Pattern'!I58),('Shareholding Pattern'!I58),""),"")</f>
        <v>22012500</v>
      </c>
      <c r="I18" s="80" t="str">
        <f>+IFERROR(IF(COUNT('Shareholding Pattern'!J58),('Shareholding Pattern'!J58),""),"")</f>
        <v/>
      </c>
      <c r="J18" s="80" t="str">
        <f>+IFERROR(IF(COUNT('Shareholding Pattern'!K58),('Shareholding Pattern'!K58),""),"")</f>
        <v/>
      </c>
      <c r="K18" s="80">
        <f>+IFERROR(IF(COUNT('Shareholding Pattern'!L58),('Shareholding Pattern'!L58),""),"")</f>
        <v>22012500</v>
      </c>
      <c r="L18" s="294">
        <f>+IFERROR(IF(COUNT('Shareholding Pattern'!M58),('Shareholding Pattern'!M58),""),"")</f>
        <v>100</v>
      </c>
      <c r="M18" s="286">
        <f>+IFERROR(IF(COUNT('Shareholding Pattern'!N58),('Shareholding Pattern'!N58),""),"")</f>
        <v>22012500</v>
      </c>
      <c r="N18" s="373" t="str">
        <f>+IFERROR(IF(COUNT('Shareholding Pattern'!O58),('Shareholding Pattern'!O58),""),"")</f>
        <v/>
      </c>
      <c r="O18" s="373">
        <f>+IFERROR(IF(COUNT('Shareholding Pattern'!P58),('Shareholding Pattern'!P58),""),"")</f>
        <v>22012500</v>
      </c>
      <c r="P18" s="286">
        <f>+IFERROR(IF(COUNT('Shareholding Pattern'!Q58),('Shareholding Pattern'!Q58),""),"")</f>
        <v>100</v>
      </c>
      <c r="Q18" s="80" t="str">
        <f>+IFERROR(IF(COUNT('Shareholding Pattern'!R58),('Shareholding Pattern'!R58),""),"")</f>
        <v/>
      </c>
      <c r="R18" s="80" t="str">
        <f>+IFERROR(IF(COUNT('Shareholding Pattern'!S58),('Shareholding Pattern'!S58),""),"")</f>
        <v/>
      </c>
      <c r="S18" s="80" t="str">
        <f>+IFERROR(IF(COUNT('Shareholding Pattern'!T58),('Shareholding Pattern'!T58),""),"")</f>
        <v/>
      </c>
      <c r="T18" s="294">
        <f>+IFERROR(IF(COUNT('Shareholding Pattern'!U58),('Shareholding Pattern'!U58),""),"")</f>
        <v>100</v>
      </c>
      <c r="U18" s="80" t="str">
        <f>+IFERROR(IF(COUNT('Shareholding Pattern'!V58),('Shareholding Pattern'!V58),""),"")</f>
        <v/>
      </c>
      <c r="V18" s="286" t="str">
        <f>+IFERROR(IF(COUNT('Shareholding Pattern'!W58),('Shareholding Pattern'!W58),""),"")</f>
        <v/>
      </c>
      <c r="W18" s="80" t="str">
        <f>+IFERROR(IF(COUNT('Shareholding Pattern'!X58),('Shareholding Pattern'!X58),""),"")</f>
        <v/>
      </c>
      <c r="X18" s="286" t="str">
        <f>+IFERROR(IF(COUNT('Shareholding Pattern'!Y58),('Shareholding Pattern'!Y58),""),"")</f>
        <v/>
      </c>
      <c r="Y18" s="80">
        <f>+IFERROR(IF(COUNT('Shareholding Pattern'!Z58),('Shareholding Pattern'!Z58),""),"")</f>
        <v>11841400</v>
      </c>
    </row>
    <row r="19" spans="5:25"/>
  </sheetData>
  <sheetProtection password="F884" sheet="1" objects="1" scenarios="1"/>
  <mergeCells count="20">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212"/>
  <sheetViews>
    <sheetView topLeftCell="A125" workbookViewId="0">
      <selection activeCell="B128" sqref="B128"/>
    </sheetView>
  </sheetViews>
  <sheetFormatPr defaultRowHeight="15"/>
  <cols>
    <col min="1" max="1" width="37.28515625" customWidth="1"/>
    <col min="2" max="2" width="55.5703125" customWidth="1"/>
    <col min="3" max="3" width="29.140625" customWidth="1"/>
    <col min="4" max="4" width="15.42578125" customWidth="1"/>
    <col min="5" max="5" width="22" customWidth="1"/>
    <col min="6" max="8" width="9.140625" customWidth="1"/>
    <col min="9" max="9" width="47.42578125" customWidth="1"/>
    <col min="10" max="24" width="9.140625" customWidth="1"/>
    <col min="25" max="25" width="14" customWidth="1"/>
  </cols>
  <sheetData>
    <row r="1" spans="1:5" ht="18.75">
      <c r="A1" s="332" t="s">
        <v>513</v>
      </c>
      <c r="B1" s="332" t="s">
        <v>251</v>
      </c>
      <c r="C1" s="332" t="s">
        <v>514</v>
      </c>
      <c r="D1" s="332" t="s">
        <v>252</v>
      </c>
      <c r="E1" s="332" t="s">
        <v>610</v>
      </c>
    </row>
    <row r="2" spans="1:5" ht="18.75">
      <c r="A2" s="342" t="s">
        <v>515</v>
      </c>
      <c r="B2" s="342"/>
      <c r="C2" s="342"/>
      <c r="D2" s="342"/>
      <c r="E2" s="342"/>
    </row>
    <row r="3" spans="1:5">
      <c r="A3" t="s">
        <v>255</v>
      </c>
      <c r="B3" t="s">
        <v>124</v>
      </c>
      <c r="C3" t="s">
        <v>256</v>
      </c>
      <c r="D3" t="s">
        <v>254</v>
      </c>
      <c r="E3" t="s">
        <v>616</v>
      </c>
    </row>
    <row r="4" spans="1:5">
      <c r="A4" t="s">
        <v>529</v>
      </c>
      <c r="B4" t="s">
        <v>508</v>
      </c>
      <c r="C4" t="s">
        <v>253</v>
      </c>
      <c r="D4" t="s">
        <v>254</v>
      </c>
    </row>
    <row r="5" spans="1:5">
      <c r="A5" t="s">
        <v>530</v>
      </c>
      <c r="B5" t="s">
        <v>509</v>
      </c>
      <c r="C5" t="s">
        <v>253</v>
      </c>
      <c r="D5" t="s">
        <v>254</v>
      </c>
    </row>
    <row r="6" spans="1:5">
      <c r="A6" t="s">
        <v>510</v>
      </c>
      <c r="B6" t="s">
        <v>510</v>
      </c>
      <c r="C6" t="s">
        <v>599</v>
      </c>
      <c r="D6" t="s">
        <v>254</v>
      </c>
    </row>
    <row r="7" spans="1:5">
      <c r="A7" t="s">
        <v>257</v>
      </c>
      <c r="B7" t="s">
        <v>123</v>
      </c>
      <c r="C7" t="s">
        <v>253</v>
      </c>
      <c r="D7" t="s">
        <v>254</v>
      </c>
      <c r="E7" t="s">
        <v>617</v>
      </c>
    </row>
    <row r="8" spans="1:5">
      <c r="A8" t="s">
        <v>605</v>
      </c>
      <c r="B8" t="s">
        <v>500</v>
      </c>
      <c r="C8" t="s">
        <v>267</v>
      </c>
      <c r="D8" t="s">
        <v>263</v>
      </c>
      <c r="E8" t="s">
        <v>618</v>
      </c>
    </row>
    <row r="9" spans="1:5">
      <c r="A9" t="s">
        <v>258</v>
      </c>
      <c r="B9" t="s">
        <v>109</v>
      </c>
      <c r="C9" t="s">
        <v>419</v>
      </c>
      <c r="D9" t="s">
        <v>254</v>
      </c>
    </row>
    <row r="10" spans="1:5">
      <c r="A10" t="s">
        <v>259</v>
      </c>
      <c r="B10" t="s">
        <v>260</v>
      </c>
      <c r="C10" t="s">
        <v>417</v>
      </c>
      <c r="D10" t="s">
        <v>254</v>
      </c>
      <c r="E10" t="s">
        <v>619</v>
      </c>
    </row>
    <row r="11" spans="1:5">
      <c r="A11" t="s">
        <v>261</v>
      </c>
      <c r="B11" t="s">
        <v>501</v>
      </c>
      <c r="C11" t="s">
        <v>262</v>
      </c>
      <c r="D11" t="s">
        <v>263</v>
      </c>
      <c r="E11" t="s">
        <v>620</v>
      </c>
    </row>
    <row r="12" spans="1:5">
      <c r="A12" t="s">
        <v>606</v>
      </c>
      <c r="B12" t="s">
        <v>606</v>
      </c>
      <c r="C12" t="s">
        <v>262</v>
      </c>
      <c r="D12" t="s">
        <v>263</v>
      </c>
      <c r="E12" t="s">
        <v>621</v>
      </c>
    </row>
    <row r="13" spans="1:5">
      <c r="A13" t="s">
        <v>607</v>
      </c>
      <c r="B13" t="s">
        <v>607</v>
      </c>
      <c r="C13" t="s">
        <v>262</v>
      </c>
      <c r="D13" t="s">
        <v>263</v>
      </c>
    </row>
    <row r="14" spans="1:5">
      <c r="A14" t="s">
        <v>516</v>
      </c>
      <c r="B14" t="s">
        <v>110</v>
      </c>
      <c r="C14" t="s">
        <v>262</v>
      </c>
      <c r="D14" t="s">
        <v>263</v>
      </c>
    </row>
    <row r="15" spans="1:5">
      <c r="A15" t="s">
        <v>264</v>
      </c>
      <c r="B15" t="s">
        <v>265</v>
      </c>
      <c r="C15" t="s">
        <v>418</v>
      </c>
      <c r="D15" t="s">
        <v>254</v>
      </c>
    </row>
    <row r="16" spans="1:5" ht="18.75">
      <c r="A16" s="342" t="s">
        <v>490</v>
      </c>
      <c r="B16" s="342"/>
      <c r="C16" s="342"/>
      <c r="D16" s="342"/>
      <c r="E16" s="342"/>
    </row>
    <row r="17" spans="1:4">
      <c r="A17" t="s">
        <v>268</v>
      </c>
      <c r="B17" t="s">
        <v>553</v>
      </c>
      <c r="C17" t="s">
        <v>267</v>
      </c>
      <c r="D17" t="s">
        <v>263</v>
      </c>
    </row>
    <row r="18" spans="1:4">
      <c r="A18" t="s">
        <v>532</v>
      </c>
      <c r="B18" t="s">
        <v>554</v>
      </c>
      <c r="C18" t="s">
        <v>267</v>
      </c>
      <c r="D18" t="s">
        <v>263</v>
      </c>
    </row>
    <row r="19" spans="1:4">
      <c r="A19" t="s">
        <v>533</v>
      </c>
      <c r="B19" t="s">
        <v>555</v>
      </c>
      <c r="C19" t="s">
        <v>267</v>
      </c>
      <c r="D19" t="s">
        <v>263</v>
      </c>
    </row>
    <row r="20" spans="1:4">
      <c r="A20" t="s">
        <v>534</v>
      </c>
      <c r="B20" t="s">
        <v>556</v>
      </c>
      <c r="C20" t="s">
        <v>267</v>
      </c>
      <c r="D20" t="s">
        <v>263</v>
      </c>
    </row>
    <row r="21" spans="1:4">
      <c r="A21" t="s">
        <v>269</v>
      </c>
      <c r="B21" t="s">
        <v>557</v>
      </c>
      <c r="C21" t="s">
        <v>267</v>
      </c>
      <c r="D21" t="s">
        <v>263</v>
      </c>
    </row>
    <row r="22" spans="1:4">
      <c r="A22" t="s">
        <v>538</v>
      </c>
      <c r="B22" t="s">
        <v>558</v>
      </c>
      <c r="C22" t="s">
        <v>267</v>
      </c>
      <c r="D22" t="s">
        <v>263</v>
      </c>
    </row>
    <row r="23" spans="1:4">
      <c r="A23" t="s">
        <v>539</v>
      </c>
      <c r="B23" t="s">
        <v>559</v>
      </c>
      <c r="C23" t="s">
        <v>267</v>
      </c>
      <c r="D23" t="s">
        <v>263</v>
      </c>
    </row>
    <row r="24" spans="1:4">
      <c r="A24" t="s">
        <v>540</v>
      </c>
      <c r="B24" t="s">
        <v>560</v>
      </c>
      <c r="C24" t="s">
        <v>267</v>
      </c>
      <c r="D24" t="s">
        <v>263</v>
      </c>
    </row>
    <row r="25" spans="1:4">
      <c r="A25" t="s">
        <v>270</v>
      </c>
      <c r="B25" t="s">
        <v>561</v>
      </c>
      <c r="C25" t="s">
        <v>267</v>
      </c>
      <c r="D25" t="s">
        <v>263</v>
      </c>
    </row>
    <row r="26" spans="1:4">
      <c r="A26" t="s">
        <v>541</v>
      </c>
      <c r="B26" t="s">
        <v>562</v>
      </c>
      <c r="C26" t="s">
        <v>267</v>
      </c>
      <c r="D26" t="s">
        <v>263</v>
      </c>
    </row>
    <row r="27" spans="1:4">
      <c r="A27" t="s">
        <v>542</v>
      </c>
      <c r="B27" t="s">
        <v>563</v>
      </c>
      <c r="C27" t="s">
        <v>267</v>
      </c>
      <c r="D27" t="s">
        <v>263</v>
      </c>
    </row>
    <row r="28" spans="1:4">
      <c r="A28" t="s">
        <v>543</v>
      </c>
      <c r="B28" t="s">
        <v>564</v>
      </c>
      <c r="C28" t="s">
        <v>267</v>
      </c>
      <c r="D28" t="s">
        <v>263</v>
      </c>
    </row>
    <row r="29" spans="1:4">
      <c r="A29" t="s">
        <v>271</v>
      </c>
      <c r="B29" t="s">
        <v>565</v>
      </c>
      <c r="C29" t="s">
        <v>267</v>
      </c>
      <c r="D29" t="s">
        <v>263</v>
      </c>
    </row>
    <row r="30" spans="1:4">
      <c r="A30" t="s">
        <v>544</v>
      </c>
      <c r="B30" t="s">
        <v>566</v>
      </c>
      <c r="C30" t="s">
        <v>267</v>
      </c>
      <c r="D30" t="s">
        <v>263</v>
      </c>
    </row>
    <row r="31" spans="1:4">
      <c r="A31" t="s">
        <v>545</v>
      </c>
      <c r="B31" t="s">
        <v>567</v>
      </c>
      <c r="C31" t="s">
        <v>267</v>
      </c>
      <c r="D31" t="s">
        <v>263</v>
      </c>
    </row>
    <row r="32" spans="1:4">
      <c r="A32" t="s">
        <v>546</v>
      </c>
      <c r="B32" t="s">
        <v>568</v>
      </c>
      <c r="C32" t="s">
        <v>267</v>
      </c>
      <c r="D32" t="s">
        <v>263</v>
      </c>
    </row>
    <row r="33" spans="1:5">
      <c r="A33" t="s">
        <v>272</v>
      </c>
      <c r="B33" t="s">
        <v>569</v>
      </c>
      <c r="C33" t="s">
        <v>267</v>
      </c>
      <c r="D33" t="s">
        <v>263</v>
      </c>
    </row>
    <row r="34" spans="1:5">
      <c r="A34" t="s">
        <v>547</v>
      </c>
      <c r="B34" t="s">
        <v>570</v>
      </c>
      <c r="C34" t="s">
        <v>267</v>
      </c>
      <c r="D34" t="s">
        <v>263</v>
      </c>
    </row>
    <row r="35" spans="1:5">
      <c r="A35" t="s">
        <v>548</v>
      </c>
      <c r="B35" t="s">
        <v>571</v>
      </c>
      <c r="C35" t="s">
        <v>267</v>
      </c>
      <c r="D35" t="s">
        <v>263</v>
      </c>
    </row>
    <row r="36" spans="1:5">
      <c r="A36" t="s">
        <v>549</v>
      </c>
      <c r="B36" t="s">
        <v>572</v>
      </c>
      <c r="C36" t="s">
        <v>267</v>
      </c>
      <c r="D36" t="s">
        <v>263</v>
      </c>
    </row>
    <row r="37" spans="1:5">
      <c r="A37" t="s">
        <v>273</v>
      </c>
      <c r="B37" t="s">
        <v>573</v>
      </c>
      <c r="C37" t="s">
        <v>267</v>
      </c>
      <c r="D37" t="s">
        <v>263</v>
      </c>
    </row>
    <row r="38" spans="1:5">
      <c r="A38" t="s">
        <v>550</v>
      </c>
      <c r="B38" t="s">
        <v>574</v>
      </c>
      <c r="C38" t="s">
        <v>267</v>
      </c>
      <c r="D38" t="s">
        <v>263</v>
      </c>
    </row>
    <row r="39" spans="1:5">
      <c r="A39" t="s">
        <v>551</v>
      </c>
      <c r="B39" t="s">
        <v>575</v>
      </c>
      <c r="C39" t="s">
        <v>267</v>
      </c>
      <c r="D39" t="s">
        <v>263</v>
      </c>
    </row>
    <row r="40" spans="1:5">
      <c r="A40" t="s">
        <v>552</v>
      </c>
      <c r="B40" t="s">
        <v>576</v>
      </c>
      <c r="C40" t="s">
        <v>267</v>
      </c>
      <c r="D40" t="s">
        <v>263</v>
      </c>
    </row>
    <row r="41" spans="1:5">
      <c r="A41" t="s">
        <v>266</v>
      </c>
      <c r="B41" t="s">
        <v>577</v>
      </c>
      <c r="C41" t="s">
        <v>267</v>
      </c>
      <c r="D41" t="s">
        <v>263</v>
      </c>
    </row>
    <row r="42" spans="1:5">
      <c r="A42" t="s">
        <v>535</v>
      </c>
      <c r="B42" t="s">
        <v>578</v>
      </c>
      <c r="C42" t="s">
        <v>267</v>
      </c>
      <c r="D42" t="s">
        <v>263</v>
      </c>
    </row>
    <row r="43" spans="1:5">
      <c r="A43" t="s">
        <v>536</v>
      </c>
      <c r="B43" t="s">
        <v>579</v>
      </c>
      <c r="C43" t="s">
        <v>267</v>
      </c>
      <c r="D43" t="s">
        <v>263</v>
      </c>
    </row>
    <row r="44" spans="1:5">
      <c r="A44" t="s">
        <v>537</v>
      </c>
      <c r="B44" t="s">
        <v>580</v>
      </c>
      <c r="C44" t="s">
        <v>267</v>
      </c>
      <c r="D44" t="s">
        <v>263</v>
      </c>
    </row>
    <row r="45" spans="1:5" ht="18.75">
      <c r="A45" s="342" t="s">
        <v>492</v>
      </c>
      <c r="B45" s="342"/>
      <c r="C45" s="342"/>
      <c r="D45" s="342"/>
      <c r="E45" s="342"/>
    </row>
    <row r="46" spans="1:5">
      <c r="A46" s="345" t="s">
        <v>301</v>
      </c>
      <c r="B46" t="s">
        <v>184</v>
      </c>
      <c r="C46" t="s">
        <v>274</v>
      </c>
      <c r="D46" t="s">
        <v>254</v>
      </c>
    </row>
    <row r="47" spans="1:5">
      <c r="A47" s="345" t="s">
        <v>302</v>
      </c>
      <c r="B47" t="s">
        <v>185</v>
      </c>
      <c r="C47" t="s">
        <v>274</v>
      </c>
      <c r="D47" t="s">
        <v>254</v>
      </c>
    </row>
    <row r="48" spans="1:5">
      <c r="A48" s="345" t="s">
        <v>303</v>
      </c>
      <c r="B48" t="s">
        <v>186</v>
      </c>
      <c r="C48" t="s">
        <v>274</v>
      </c>
      <c r="D48" t="s">
        <v>254</v>
      </c>
    </row>
    <row r="49" spans="1:4">
      <c r="A49" s="345" t="s">
        <v>304</v>
      </c>
      <c r="B49" t="s">
        <v>187</v>
      </c>
      <c r="C49" t="s">
        <v>274</v>
      </c>
      <c r="D49" t="s">
        <v>254</v>
      </c>
    </row>
    <row r="50" spans="1:4">
      <c r="A50" s="348" t="s">
        <v>300</v>
      </c>
      <c r="B50" s="349" t="s">
        <v>188</v>
      </c>
      <c r="C50" s="349" t="s">
        <v>274</v>
      </c>
      <c r="D50" s="349" t="s">
        <v>254</v>
      </c>
    </row>
    <row r="51" spans="1:4">
      <c r="A51" s="345" t="s">
        <v>306</v>
      </c>
      <c r="B51" t="s">
        <v>189</v>
      </c>
      <c r="C51" t="s">
        <v>274</v>
      </c>
      <c r="D51" t="s">
        <v>254</v>
      </c>
    </row>
    <row r="52" spans="1:4">
      <c r="A52" s="345" t="s">
        <v>613</v>
      </c>
      <c r="B52" t="s">
        <v>190</v>
      </c>
      <c r="C52" t="s">
        <v>274</v>
      </c>
      <c r="D52" t="s">
        <v>254</v>
      </c>
    </row>
    <row r="53" spans="1:4">
      <c r="A53" s="345" t="s">
        <v>614</v>
      </c>
      <c r="B53" t="s">
        <v>192</v>
      </c>
      <c r="C53" t="s">
        <v>274</v>
      </c>
      <c r="D53" t="s">
        <v>254</v>
      </c>
    </row>
    <row r="54" spans="1:4">
      <c r="A54" s="345" t="s">
        <v>615</v>
      </c>
      <c r="B54" t="s">
        <v>191</v>
      </c>
      <c r="C54" t="s">
        <v>274</v>
      </c>
      <c r="D54" t="s">
        <v>254</v>
      </c>
    </row>
    <row r="55" spans="1:4">
      <c r="A55" s="345" t="s">
        <v>307</v>
      </c>
      <c r="B55" t="s">
        <v>193</v>
      </c>
      <c r="C55" t="s">
        <v>274</v>
      </c>
      <c r="D55" t="s">
        <v>254</v>
      </c>
    </row>
    <row r="56" spans="1:4">
      <c r="A56" s="348" t="s">
        <v>305</v>
      </c>
      <c r="B56" s="349" t="s">
        <v>194</v>
      </c>
      <c r="C56" s="349" t="s">
        <v>274</v>
      </c>
      <c r="D56" s="349" t="s">
        <v>254</v>
      </c>
    </row>
    <row r="57" spans="1:4">
      <c r="A57" s="348" t="s">
        <v>608</v>
      </c>
      <c r="B57" s="349" t="s">
        <v>195</v>
      </c>
      <c r="C57" s="349" t="s">
        <v>274</v>
      </c>
      <c r="D57" s="349" t="s">
        <v>254</v>
      </c>
    </row>
    <row r="58" spans="1:4">
      <c r="A58" s="344" t="s">
        <v>309</v>
      </c>
      <c r="B58" t="s">
        <v>310</v>
      </c>
      <c r="C58" t="s">
        <v>274</v>
      </c>
      <c r="D58" t="s">
        <v>254</v>
      </c>
    </row>
    <row r="59" spans="1:4">
      <c r="A59" s="344" t="s">
        <v>311</v>
      </c>
      <c r="B59" t="s">
        <v>196</v>
      </c>
      <c r="C59" t="s">
        <v>274</v>
      </c>
      <c r="D59" t="s">
        <v>254</v>
      </c>
    </row>
    <row r="60" spans="1:4">
      <c r="A60" s="344" t="s">
        <v>312</v>
      </c>
      <c r="B60" t="s">
        <v>197</v>
      </c>
      <c r="C60" t="s">
        <v>274</v>
      </c>
      <c r="D60" t="s">
        <v>254</v>
      </c>
    </row>
    <row r="61" spans="1:4">
      <c r="A61" s="344" t="s">
        <v>313</v>
      </c>
      <c r="B61" t="s">
        <v>198</v>
      </c>
      <c r="C61" t="s">
        <v>274</v>
      </c>
      <c r="D61" t="s">
        <v>254</v>
      </c>
    </row>
    <row r="62" spans="1:4">
      <c r="A62" s="344" t="s">
        <v>314</v>
      </c>
      <c r="B62" t="s">
        <v>199</v>
      </c>
      <c r="C62" t="s">
        <v>274</v>
      </c>
      <c r="D62" t="s">
        <v>254</v>
      </c>
    </row>
    <row r="63" spans="1:4">
      <c r="A63" s="344" t="s">
        <v>315</v>
      </c>
      <c r="B63" t="s">
        <v>200</v>
      </c>
      <c r="C63" t="s">
        <v>274</v>
      </c>
      <c r="D63" t="s">
        <v>254</v>
      </c>
    </row>
    <row r="64" spans="1:4">
      <c r="A64" s="344" t="s">
        <v>316</v>
      </c>
      <c r="B64" t="s">
        <v>201</v>
      </c>
      <c r="C64" t="s">
        <v>274</v>
      </c>
      <c r="D64" t="s">
        <v>254</v>
      </c>
    </row>
    <row r="65" spans="1:4">
      <c r="A65" s="344" t="s">
        <v>317</v>
      </c>
      <c r="B65" t="s">
        <v>202</v>
      </c>
      <c r="C65" t="s">
        <v>274</v>
      </c>
      <c r="D65" t="s">
        <v>254</v>
      </c>
    </row>
    <row r="66" spans="1:4">
      <c r="A66" s="350" t="s">
        <v>318</v>
      </c>
      <c r="B66" s="349" t="s">
        <v>203</v>
      </c>
      <c r="C66" s="349" t="s">
        <v>274</v>
      </c>
      <c r="D66" s="349" t="s">
        <v>254</v>
      </c>
    </row>
    <row r="67" spans="1:4">
      <c r="A67" s="344" t="s">
        <v>308</v>
      </c>
      <c r="B67" t="s">
        <v>204</v>
      </c>
      <c r="C67" t="s">
        <v>274</v>
      </c>
      <c r="D67" t="s">
        <v>254</v>
      </c>
    </row>
    <row r="68" spans="1:4">
      <c r="A68" s="344" t="s">
        <v>319</v>
      </c>
      <c r="B68" t="s">
        <v>205</v>
      </c>
      <c r="C68" t="s">
        <v>274</v>
      </c>
      <c r="D68" t="s">
        <v>254</v>
      </c>
    </row>
    <row r="69" spans="1:4">
      <c r="A69" s="344" t="s">
        <v>430</v>
      </c>
      <c r="B69" t="s">
        <v>431</v>
      </c>
      <c r="C69" t="s">
        <v>274</v>
      </c>
      <c r="D69" t="s">
        <v>254</v>
      </c>
    </row>
    <row r="70" spans="1:4">
      <c r="A70" s="346" t="s">
        <v>321</v>
      </c>
      <c r="B70" t="s">
        <v>206</v>
      </c>
      <c r="C70" t="s">
        <v>274</v>
      </c>
      <c r="D70" t="s">
        <v>254</v>
      </c>
    </row>
    <row r="71" spans="1:4">
      <c r="A71" s="346" t="s">
        <v>322</v>
      </c>
      <c r="B71" t="s">
        <v>207</v>
      </c>
      <c r="C71" t="s">
        <v>274</v>
      </c>
      <c r="D71" t="s">
        <v>254</v>
      </c>
    </row>
    <row r="72" spans="1:4">
      <c r="A72" s="346" t="s">
        <v>323</v>
      </c>
      <c r="B72" t="s">
        <v>208</v>
      </c>
      <c r="C72" t="s">
        <v>274</v>
      </c>
      <c r="D72" t="s">
        <v>254</v>
      </c>
    </row>
    <row r="73" spans="1:4">
      <c r="A73" s="346" t="s">
        <v>324</v>
      </c>
      <c r="B73" t="s">
        <v>209</v>
      </c>
      <c r="C73" t="s">
        <v>274</v>
      </c>
      <c r="D73" t="s">
        <v>254</v>
      </c>
    </row>
    <row r="74" spans="1:4">
      <c r="A74" s="346" t="s">
        <v>325</v>
      </c>
      <c r="B74" t="s">
        <v>210</v>
      </c>
      <c r="C74" t="s">
        <v>274</v>
      </c>
      <c r="D74" t="s">
        <v>254</v>
      </c>
    </row>
    <row r="75" spans="1:4">
      <c r="A75" s="351" t="s">
        <v>326</v>
      </c>
      <c r="B75" s="349" t="s">
        <v>211</v>
      </c>
      <c r="C75" s="349" t="s">
        <v>274</v>
      </c>
      <c r="D75" s="349" t="s">
        <v>254</v>
      </c>
    </row>
    <row r="76" spans="1:4">
      <c r="A76" s="351" t="s">
        <v>320</v>
      </c>
      <c r="B76" s="349" t="s">
        <v>212</v>
      </c>
      <c r="C76" s="349" t="s">
        <v>274</v>
      </c>
      <c r="D76" s="349" t="s">
        <v>254</v>
      </c>
    </row>
    <row r="77" spans="1:4">
      <c r="A77" s="351" t="s">
        <v>275</v>
      </c>
      <c r="B77" s="349" t="s">
        <v>213</v>
      </c>
      <c r="C77" s="349" t="s">
        <v>274</v>
      </c>
      <c r="D77" s="349" t="s">
        <v>254</v>
      </c>
    </row>
    <row r="78" spans="1:4">
      <c r="A78" s="347" t="s">
        <v>276</v>
      </c>
      <c r="B78" t="s">
        <v>214</v>
      </c>
      <c r="C78" t="s">
        <v>274</v>
      </c>
      <c r="D78" t="s">
        <v>254</v>
      </c>
    </row>
    <row r="79" spans="1:4">
      <c r="A79" s="347" t="s">
        <v>277</v>
      </c>
      <c r="B79" t="s">
        <v>215</v>
      </c>
      <c r="C79" t="s">
        <v>274</v>
      </c>
      <c r="D79" t="s">
        <v>254</v>
      </c>
    </row>
    <row r="80" spans="1:4">
      <c r="A80" s="352" t="s">
        <v>327</v>
      </c>
      <c r="B80" s="349" t="s">
        <v>216</v>
      </c>
      <c r="C80" s="349" t="s">
        <v>274</v>
      </c>
      <c r="D80" s="349" t="s">
        <v>254</v>
      </c>
    </row>
    <row r="81" spans="1:5">
      <c r="A81" s="348" t="s">
        <v>609</v>
      </c>
      <c r="B81" s="349" t="s">
        <v>217</v>
      </c>
      <c r="C81" s="349" t="s">
        <v>274</v>
      </c>
      <c r="D81" s="349" t="s">
        <v>254</v>
      </c>
    </row>
    <row r="83" spans="1:5">
      <c r="A83" t="s">
        <v>278</v>
      </c>
      <c r="B83" t="s">
        <v>144</v>
      </c>
      <c r="C83" t="s">
        <v>287</v>
      </c>
      <c r="D83" t="s">
        <v>263</v>
      </c>
    </row>
    <row r="84" spans="1:5">
      <c r="A84" t="s">
        <v>279</v>
      </c>
      <c r="B84" t="s">
        <v>165</v>
      </c>
      <c r="C84" t="s">
        <v>280</v>
      </c>
      <c r="D84" t="s">
        <v>263</v>
      </c>
    </row>
    <row r="85" spans="1:5">
      <c r="A85" t="s">
        <v>281</v>
      </c>
      <c r="B85" t="s">
        <v>166</v>
      </c>
      <c r="C85" t="s">
        <v>280</v>
      </c>
      <c r="D85" t="s">
        <v>263</v>
      </c>
    </row>
    <row r="86" spans="1:5">
      <c r="A86" t="s">
        <v>282</v>
      </c>
      <c r="B86" t="s">
        <v>167</v>
      </c>
      <c r="C86" t="s">
        <v>280</v>
      </c>
      <c r="D86" t="s">
        <v>263</v>
      </c>
    </row>
    <row r="87" spans="1:5">
      <c r="A87" t="s">
        <v>283</v>
      </c>
      <c r="B87" t="s">
        <v>168</v>
      </c>
      <c r="C87" t="s">
        <v>280</v>
      </c>
      <c r="D87" t="s">
        <v>263</v>
      </c>
    </row>
    <row r="88" spans="1:5">
      <c r="A88" t="s">
        <v>284</v>
      </c>
      <c r="B88" t="s">
        <v>169</v>
      </c>
      <c r="C88" t="s">
        <v>285</v>
      </c>
      <c r="D88" t="s">
        <v>263</v>
      </c>
      <c r="E88" t="s">
        <v>622</v>
      </c>
    </row>
    <row r="89" spans="1:5">
      <c r="A89" t="s">
        <v>286</v>
      </c>
      <c r="B89" t="s">
        <v>170</v>
      </c>
      <c r="C89" t="s">
        <v>287</v>
      </c>
      <c r="D89" t="s">
        <v>263</v>
      </c>
      <c r="E89" t="s">
        <v>623</v>
      </c>
    </row>
    <row r="90" spans="1:5">
      <c r="A90" t="s">
        <v>288</v>
      </c>
      <c r="B90" t="s">
        <v>171</v>
      </c>
      <c r="C90" t="s">
        <v>287</v>
      </c>
      <c r="D90" t="s">
        <v>263</v>
      </c>
    </row>
    <row r="91" spans="1:5">
      <c r="A91" t="s">
        <v>289</v>
      </c>
      <c r="B91" t="s">
        <v>172</v>
      </c>
      <c r="C91" t="s">
        <v>287</v>
      </c>
      <c r="D91" t="s">
        <v>263</v>
      </c>
    </row>
    <row r="92" spans="1:5">
      <c r="A92" t="s">
        <v>290</v>
      </c>
      <c r="B92" t="s">
        <v>173</v>
      </c>
      <c r="C92" t="s">
        <v>285</v>
      </c>
      <c r="D92" t="s">
        <v>263</v>
      </c>
      <c r="E92" t="s">
        <v>173</v>
      </c>
    </row>
    <row r="93" spans="1:5">
      <c r="A93" t="s">
        <v>291</v>
      </c>
      <c r="B93" t="s">
        <v>174</v>
      </c>
      <c r="C93" t="s">
        <v>280</v>
      </c>
      <c r="D93" t="s">
        <v>263</v>
      </c>
    </row>
    <row r="94" spans="1:5">
      <c r="A94" t="s">
        <v>292</v>
      </c>
      <c r="B94" t="s">
        <v>175</v>
      </c>
      <c r="C94" t="s">
        <v>280</v>
      </c>
      <c r="D94" t="s">
        <v>263</v>
      </c>
    </row>
    <row r="95" spans="1:5">
      <c r="A95" t="s">
        <v>293</v>
      </c>
      <c r="B95" t="s">
        <v>176</v>
      </c>
      <c r="C95" t="s">
        <v>280</v>
      </c>
      <c r="D95" t="s">
        <v>263</v>
      </c>
    </row>
    <row r="96" spans="1:5">
      <c r="A96" t="s">
        <v>294</v>
      </c>
      <c r="B96" t="s">
        <v>177</v>
      </c>
      <c r="C96" t="s">
        <v>285</v>
      </c>
      <c r="D96" t="s">
        <v>263</v>
      </c>
      <c r="E96" t="s">
        <v>177</v>
      </c>
    </row>
    <row r="97" spans="1:5">
      <c r="A97" t="s">
        <v>295</v>
      </c>
      <c r="B97" t="s">
        <v>178</v>
      </c>
      <c r="C97" t="s">
        <v>280</v>
      </c>
      <c r="D97" t="s">
        <v>263</v>
      </c>
      <c r="E97" t="s">
        <v>624</v>
      </c>
    </row>
    <row r="98" spans="1:5">
      <c r="A98" t="s">
        <v>296</v>
      </c>
      <c r="B98" t="s">
        <v>179</v>
      </c>
      <c r="C98" t="s">
        <v>285</v>
      </c>
      <c r="D98" t="s">
        <v>263</v>
      </c>
      <c r="E98" t="s">
        <v>179</v>
      </c>
    </row>
    <row r="99" spans="1:5">
      <c r="A99" t="s">
        <v>297</v>
      </c>
      <c r="B99" t="s">
        <v>180</v>
      </c>
      <c r="C99" t="s">
        <v>280</v>
      </c>
      <c r="D99" t="s">
        <v>263</v>
      </c>
      <c r="E99" t="s">
        <v>624</v>
      </c>
    </row>
    <row r="100" spans="1:5">
      <c r="A100" t="s">
        <v>298</v>
      </c>
      <c r="B100" t="s">
        <v>181</v>
      </c>
      <c r="C100" t="s">
        <v>285</v>
      </c>
      <c r="D100" t="s">
        <v>263</v>
      </c>
      <c r="E100" t="s">
        <v>181</v>
      </c>
    </row>
    <row r="101" spans="1:5">
      <c r="A101" t="s">
        <v>299</v>
      </c>
      <c r="B101" t="s">
        <v>182</v>
      </c>
      <c r="C101" t="s">
        <v>280</v>
      </c>
      <c r="D101" t="s">
        <v>263</v>
      </c>
      <c r="E101" t="s">
        <v>624</v>
      </c>
    </row>
    <row r="102" spans="1:5">
      <c r="A102" t="s">
        <v>438</v>
      </c>
      <c r="B102" t="s">
        <v>183</v>
      </c>
      <c r="C102" t="s">
        <v>453</v>
      </c>
      <c r="D102" t="s">
        <v>263</v>
      </c>
    </row>
    <row r="103" spans="1:5">
      <c r="A103" t="s">
        <v>584</v>
      </c>
      <c r="B103" t="s">
        <v>587</v>
      </c>
      <c r="C103" t="s">
        <v>453</v>
      </c>
      <c r="D103" t="s">
        <v>263</v>
      </c>
      <c r="E103" t="s">
        <v>611</v>
      </c>
    </row>
    <row r="104" spans="1:5">
      <c r="A104" t="s">
        <v>585</v>
      </c>
      <c r="B104" t="s">
        <v>588</v>
      </c>
      <c r="C104" t="s">
        <v>453</v>
      </c>
      <c r="D104" t="s">
        <v>263</v>
      </c>
      <c r="E104" t="s">
        <v>612</v>
      </c>
    </row>
    <row r="105" spans="1:5">
      <c r="A105" t="s">
        <v>586</v>
      </c>
      <c r="B105" t="s">
        <v>589</v>
      </c>
      <c r="C105" t="s">
        <v>453</v>
      </c>
      <c r="D105" t="s">
        <v>263</v>
      </c>
    </row>
    <row r="106" spans="1:5" ht="18.75">
      <c r="A106" s="342" t="s">
        <v>511</v>
      </c>
      <c r="B106" s="342"/>
      <c r="C106" s="342"/>
      <c r="D106" s="342"/>
      <c r="E106" s="342"/>
    </row>
    <row r="107" spans="1:5">
      <c r="A107" t="s">
        <v>329</v>
      </c>
      <c r="B107" t="s">
        <v>249</v>
      </c>
      <c r="C107" t="s">
        <v>253</v>
      </c>
      <c r="D107" t="s">
        <v>254</v>
      </c>
    </row>
    <row r="108" spans="1:5">
      <c r="A108" t="s">
        <v>421</v>
      </c>
      <c r="B108" t="s">
        <v>420</v>
      </c>
      <c r="C108" t="s">
        <v>422</v>
      </c>
      <c r="D108" t="s">
        <v>254</v>
      </c>
      <c r="E108" t="s">
        <v>626</v>
      </c>
    </row>
    <row r="109" spans="1:5">
      <c r="A109" t="s">
        <v>279</v>
      </c>
      <c r="B109" t="s">
        <v>165</v>
      </c>
      <c r="C109" t="s">
        <v>280</v>
      </c>
      <c r="D109" t="s">
        <v>263</v>
      </c>
    </row>
    <row r="110" spans="1:5">
      <c r="A110" t="s">
        <v>281</v>
      </c>
      <c r="B110" t="s">
        <v>166</v>
      </c>
      <c r="C110" t="s">
        <v>280</v>
      </c>
      <c r="D110" t="s">
        <v>263</v>
      </c>
    </row>
    <row r="111" spans="1:5">
      <c r="A111" t="s">
        <v>282</v>
      </c>
      <c r="B111" t="s">
        <v>167</v>
      </c>
      <c r="C111" t="s">
        <v>280</v>
      </c>
      <c r="D111" t="s">
        <v>263</v>
      </c>
    </row>
    <row r="112" spans="1:5">
      <c r="A112" t="s">
        <v>283</v>
      </c>
      <c r="B112" t="s">
        <v>168</v>
      </c>
      <c r="C112" t="s">
        <v>280</v>
      </c>
      <c r="D112" t="s">
        <v>263</v>
      </c>
    </row>
    <row r="113" spans="1:5">
      <c r="A113" t="s">
        <v>284</v>
      </c>
      <c r="B113" t="s">
        <v>169</v>
      </c>
      <c r="C113" t="s">
        <v>285</v>
      </c>
      <c r="D113" t="s">
        <v>263</v>
      </c>
      <c r="E113" t="s">
        <v>622</v>
      </c>
    </row>
    <row r="114" spans="1:5">
      <c r="A114" t="s">
        <v>286</v>
      </c>
      <c r="B114" t="s">
        <v>170</v>
      </c>
      <c r="C114" t="s">
        <v>287</v>
      </c>
      <c r="D114" t="s">
        <v>263</v>
      </c>
      <c r="E114" t="s">
        <v>623</v>
      </c>
    </row>
    <row r="115" spans="1:5">
      <c r="A115" t="s">
        <v>288</v>
      </c>
      <c r="B115" t="s">
        <v>171</v>
      </c>
      <c r="C115" t="s">
        <v>287</v>
      </c>
      <c r="D115" t="s">
        <v>263</v>
      </c>
    </row>
    <row r="116" spans="1:5">
      <c r="A116" t="s">
        <v>289</v>
      </c>
      <c r="B116" t="s">
        <v>172</v>
      </c>
      <c r="C116" t="s">
        <v>287</v>
      </c>
      <c r="D116" t="s">
        <v>263</v>
      </c>
    </row>
    <row r="117" spans="1:5">
      <c r="A117" t="s">
        <v>290</v>
      </c>
      <c r="B117" t="s">
        <v>173</v>
      </c>
      <c r="C117" t="s">
        <v>285</v>
      </c>
      <c r="D117" t="s">
        <v>263</v>
      </c>
      <c r="E117" t="s">
        <v>173</v>
      </c>
    </row>
    <row r="118" spans="1:5">
      <c r="A118" t="s">
        <v>291</v>
      </c>
      <c r="B118" t="s">
        <v>174</v>
      </c>
      <c r="C118" t="s">
        <v>280</v>
      </c>
      <c r="D118" t="s">
        <v>263</v>
      </c>
    </row>
    <row r="119" spans="1:5">
      <c r="A119" t="s">
        <v>292</v>
      </c>
      <c r="B119" t="s">
        <v>175</v>
      </c>
      <c r="C119" t="s">
        <v>280</v>
      </c>
      <c r="D119" t="s">
        <v>263</v>
      </c>
    </row>
    <row r="120" spans="1:5">
      <c r="A120" t="s">
        <v>293</v>
      </c>
      <c r="B120" t="s">
        <v>176</v>
      </c>
      <c r="C120" t="s">
        <v>280</v>
      </c>
      <c r="D120" t="s">
        <v>263</v>
      </c>
    </row>
    <row r="121" spans="1:5">
      <c r="A121" t="s">
        <v>294</v>
      </c>
      <c r="B121" t="s">
        <v>177</v>
      </c>
      <c r="C121" t="s">
        <v>285</v>
      </c>
      <c r="D121" t="s">
        <v>263</v>
      </c>
      <c r="E121" t="s">
        <v>177</v>
      </c>
    </row>
    <row r="122" spans="1:5">
      <c r="A122" t="s">
        <v>295</v>
      </c>
      <c r="B122" t="s">
        <v>178</v>
      </c>
      <c r="C122" t="s">
        <v>280</v>
      </c>
      <c r="D122" t="s">
        <v>263</v>
      </c>
      <c r="E122" t="s">
        <v>624</v>
      </c>
    </row>
    <row r="123" spans="1:5">
      <c r="A123" t="s">
        <v>296</v>
      </c>
      <c r="B123" t="s">
        <v>179</v>
      </c>
      <c r="C123" t="s">
        <v>285</v>
      </c>
      <c r="D123" t="s">
        <v>263</v>
      </c>
      <c r="E123" t="s">
        <v>179</v>
      </c>
    </row>
    <row r="124" spans="1:5">
      <c r="A124" t="s">
        <v>297</v>
      </c>
      <c r="B124" t="s">
        <v>180</v>
      </c>
      <c r="C124" t="s">
        <v>280</v>
      </c>
      <c r="D124" t="s">
        <v>263</v>
      </c>
      <c r="E124" t="s">
        <v>624</v>
      </c>
    </row>
    <row r="125" spans="1:5">
      <c r="A125" t="s">
        <v>298</v>
      </c>
      <c r="B125" t="s">
        <v>181</v>
      </c>
      <c r="C125" t="s">
        <v>285</v>
      </c>
      <c r="D125" t="s">
        <v>263</v>
      </c>
      <c r="E125" t="s">
        <v>181</v>
      </c>
    </row>
    <row r="126" spans="1:5">
      <c r="A126" t="s">
        <v>299</v>
      </c>
      <c r="B126" t="s">
        <v>182</v>
      </c>
      <c r="C126" t="s">
        <v>280</v>
      </c>
      <c r="D126" t="s">
        <v>263</v>
      </c>
      <c r="E126" t="s">
        <v>625</v>
      </c>
    </row>
    <row r="127" spans="1:5">
      <c r="A127" t="s">
        <v>582</v>
      </c>
      <c r="B127" t="s">
        <v>499</v>
      </c>
      <c r="C127" t="s">
        <v>453</v>
      </c>
      <c r="D127" t="s">
        <v>263</v>
      </c>
      <c r="E127" s="7" t="s">
        <v>705</v>
      </c>
    </row>
    <row r="128" spans="1:5">
      <c r="A128" t="s">
        <v>581</v>
      </c>
      <c r="B128" t="s">
        <v>517</v>
      </c>
      <c r="C128" t="s">
        <v>600</v>
      </c>
      <c r="D128" t="s">
        <v>254</v>
      </c>
      <c r="E128" t="s">
        <v>709</v>
      </c>
    </row>
    <row r="129" spans="1:5">
      <c r="A129" t="s">
        <v>370</v>
      </c>
      <c r="B129" t="s">
        <v>347</v>
      </c>
      <c r="C129" t="s">
        <v>423</v>
      </c>
      <c r="D129" t="s">
        <v>254</v>
      </c>
    </row>
    <row r="130" spans="1:5">
      <c r="A130" t="s">
        <v>583</v>
      </c>
      <c r="B130" t="s">
        <v>348</v>
      </c>
      <c r="C130" t="s">
        <v>601</v>
      </c>
      <c r="D130" t="s">
        <v>254</v>
      </c>
    </row>
    <row r="131" spans="1:5">
      <c r="A131" t="s">
        <v>436</v>
      </c>
      <c r="B131" t="s">
        <v>435</v>
      </c>
      <c r="C131" t="s">
        <v>602</v>
      </c>
      <c r="D131" t="s">
        <v>254</v>
      </c>
    </row>
    <row r="132" spans="1:5">
      <c r="A132" t="s">
        <v>278</v>
      </c>
      <c r="B132" t="s">
        <v>144</v>
      </c>
      <c r="C132" t="s">
        <v>287</v>
      </c>
      <c r="D132" t="s">
        <v>263</v>
      </c>
    </row>
    <row r="133" spans="1:5" ht="18.75">
      <c r="A133" s="342" t="s">
        <v>512</v>
      </c>
      <c r="B133" s="342"/>
      <c r="C133" s="342"/>
      <c r="D133" s="342"/>
      <c r="E133" s="342"/>
    </row>
    <row r="134" spans="1:5">
      <c r="A134" t="s">
        <v>329</v>
      </c>
      <c r="B134" t="s">
        <v>249</v>
      </c>
      <c r="C134" t="s">
        <v>253</v>
      </c>
      <c r="D134" t="s">
        <v>254</v>
      </c>
    </row>
    <row r="135" spans="1:5">
      <c r="A135" t="s">
        <v>421</v>
      </c>
      <c r="B135" t="s">
        <v>420</v>
      </c>
      <c r="C135" t="s">
        <v>422</v>
      </c>
      <c r="D135" t="s">
        <v>254</v>
      </c>
      <c r="E135" t="s">
        <v>626</v>
      </c>
    </row>
    <row r="136" spans="1:5">
      <c r="A136" t="s">
        <v>279</v>
      </c>
      <c r="B136" t="s">
        <v>165</v>
      </c>
      <c r="C136" t="s">
        <v>280</v>
      </c>
      <c r="D136" t="s">
        <v>263</v>
      </c>
    </row>
    <row r="137" spans="1:5">
      <c r="A137" t="s">
        <v>281</v>
      </c>
      <c r="B137" t="s">
        <v>166</v>
      </c>
      <c r="C137" t="s">
        <v>280</v>
      </c>
      <c r="D137" t="s">
        <v>263</v>
      </c>
    </row>
    <row r="138" spans="1:5">
      <c r="A138" t="s">
        <v>282</v>
      </c>
      <c r="B138" t="s">
        <v>167</v>
      </c>
      <c r="C138" t="s">
        <v>280</v>
      </c>
      <c r="D138" t="s">
        <v>263</v>
      </c>
    </row>
    <row r="139" spans="1:5">
      <c r="A139" t="s">
        <v>283</v>
      </c>
      <c r="B139" t="s">
        <v>168</v>
      </c>
      <c r="C139" t="s">
        <v>280</v>
      </c>
      <c r="D139" t="s">
        <v>263</v>
      </c>
    </row>
    <row r="140" spans="1:5">
      <c r="A140" t="s">
        <v>284</v>
      </c>
      <c r="B140" t="s">
        <v>169</v>
      </c>
      <c r="C140" t="s">
        <v>285</v>
      </c>
      <c r="D140" t="s">
        <v>263</v>
      </c>
      <c r="E140" t="s">
        <v>622</v>
      </c>
    </row>
    <row r="141" spans="1:5">
      <c r="A141" t="s">
        <v>286</v>
      </c>
      <c r="B141" t="s">
        <v>170</v>
      </c>
      <c r="C141" t="s">
        <v>287</v>
      </c>
      <c r="D141" t="s">
        <v>263</v>
      </c>
      <c r="E141" t="s">
        <v>623</v>
      </c>
    </row>
    <row r="142" spans="1:5">
      <c r="A142" t="s">
        <v>288</v>
      </c>
      <c r="B142" t="s">
        <v>171</v>
      </c>
      <c r="C142" t="s">
        <v>287</v>
      </c>
      <c r="D142" t="s">
        <v>263</v>
      </c>
    </row>
    <row r="143" spans="1:5">
      <c r="A143" t="s">
        <v>289</v>
      </c>
      <c r="B143" t="s">
        <v>172</v>
      </c>
      <c r="C143" t="s">
        <v>287</v>
      </c>
      <c r="D143" t="s">
        <v>263</v>
      </c>
    </row>
    <row r="144" spans="1:5">
      <c r="A144" t="s">
        <v>290</v>
      </c>
      <c r="B144" t="s">
        <v>173</v>
      </c>
      <c r="C144" t="s">
        <v>285</v>
      </c>
      <c r="D144" t="s">
        <v>263</v>
      </c>
      <c r="E144" t="s">
        <v>173</v>
      </c>
    </row>
    <row r="145" spans="1:5">
      <c r="A145" t="s">
        <v>291</v>
      </c>
      <c r="B145" t="s">
        <v>174</v>
      </c>
      <c r="C145" t="s">
        <v>280</v>
      </c>
      <c r="D145" t="s">
        <v>263</v>
      </c>
    </row>
    <row r="146" spans="1:5">
      <c r="A146" t="s">
        <v>292</v>
      </c>
      <c r="B146" t="s">
        <v>175</v>
      </c>
      <c r="C146" t="s">
        <v>280</v>
      </c>
      <c r="D146" t="s">
        <v>263</v>
      </c>
    </row>
    <row r="147" spans="1:5">
      <c r="A147" t="s">
        <v>293</v>
      </c>
      <c r="B147" t="s">
        <v>176</v>
      </c>
      <c r="C147" t="s">
        <v>280</v>
      </c>
      <c r="D147" t="s">
        <v>263</v>
      </c>
    </row>
    <row r="148" spans="1:5">
      <c r="A148" t="s">
        <v>294</v>
      </c>
      <c r="B148" t="s">
        <v>177</v>
      </c>
      <c r="C148" t="s">
        <v>285</v>
      </c>
      <c r="D148" t="s">
        <v>263</v>
      </c>
      <c r="E148" t="s">
        <v>177</v>
      </c>
    </row>
    <row r="149" spans="1:5">
      <c r="A149" t="s">
        <v>295</v>
      </c>
      <c r="B149" t="s">
        <v>178</v>
      </c>
      <c r="C149" t="s">
        <v>280</v>
      </c>
      <c r="D149" t="s">
        <v>263</v>
      </c>
      <c r="E149" t="s">
        <v>624</v>
      </c>
    </row>
    <row r="150" spans="1:5">
      <c r="A150" t="s">
        <v>296</v>
      </c>
      <c r="B150" t="s">
        <v>179</v>
      </c>
      <c r="C150" t="s">
        <v>285</v>
      </c>
      <c r="D150" t="s">
        <v>263</v>
      </c>
      <c r="E150" t="s">
        <v>179</v>
      </c>
    </row>
    <row r="151" spans="1:5">
      <c r="A151" t="s">
        <v>299</v>
      </c>
      <c r="B151" t="s">
        <v>182</v>
      </c>
      <c r="C151" t="s">
        <v>280</v>
      </c>
      <c r="D151" t="s">
        <v>263</v>
      </c>
      <c r="E151" t="s">
        <v>625</v>
      </c>
    </row>
    <row r="152" spans="1:5">
      <c r="A152" t="s">
        <v>375</v>
      </c>
      <c r="B152" t="s">
        <v>349</v>
      </c>
      <c r="C152" t="s">
        <v>424</v>
      </c>
      <c r="D152" t="s">
        <v>254</v>
      </c>
    </row>
    <row r="153" spans="1:5">
      <c r="A153" t="s">
        <v>378</v>
      </c>
      <c r="B153" t="s">
        <v>350</v>
      </c>
      <c r="C153" t="s">
        <v>425</v>
      </c>
      <c r="D153" t="s">
        <v>254</v>
      </c>
    </row>
    <row r="154" spans="1:5">
      <c r="A154" t="s">
        <v>436</v>
      </c>
      <c r="B154" t="s">
        <v>435</v>
      </c>
      <c r="C154" t="s">
        <v>602</v>
      </c>
      <c r="D154" t="s">
        <v>254</v>
      </c>
    </row>
    <row r="155" spans="1:5">
      <c r="A155" t="s">
        <v>278</v>
      </c>
      <c r="B155" t="s">
        <v>144</v>
      </c>
      <c r="C155" t="s">
        <v>287</v>
      </c>
      <c r="D155" t="s">
        <v>263</v>
      </c>
    </row>
    <row r="156" spans="1:5">
      <c r="A156" t="s">
        <v>582</v>
      </c>
      <c r="B156" t="s">
        <v>499</v>
      </c>
      <c r="C156" t="s">
        <v>453</v>
      </c>
      <c r="D156" t="s">
        <v>263</v>
      </c>
      <c r="E156" s="7" t="s">
        <v>706</v>
      </c>
    </row>
    <row r="157" spans="1:5" ht="18.75">
      <c r="A157" s="342" t="s">
        <v>518</v>
      </c>
      <c r="B157" s="342"/>
      <c r="C157" s="342"/>
      <c r="D157" s="342"/>
      <c r="E157" s="342"/>
    </row>
    <row r="158" spans="1:5">
      <c r="A158" t="s">
        <v>380</v>
      </c>
      <c r="B158" t="s">
        <v>351</v>
      </c>
      <c r="C158" t="s">
        <v>603</v>
      </c>
      <c r="D158" t="s">
        <v>254</v>
      </c>
    </row>
    <row r="159" spans="1:5">
      <c r="A159" t="s">
        <v>381</v>
      </c>
      <c r="B159" t="s">
        <v>352</v>
      </c>
      <c r="C159" t="s">
        <v>253</v>
      </c>
      <c r="D159" t="s">
        <v>254</v>
      </c>
    </row>
    <row r="160" spans="1:5">
      <c r="A160" t="s">
        <v>329</v>
      </c>
      <c r="B160" t="s">
        <v>249</v>
      </c>
      <c r="C160" t="s">
        <v>253</v>
      </c>
      <c r="D160" t="s">
        <v>254</v>
      </c>
    </row>
    <row r="161" spans="1:5">
      <c r="A161" t="s">
        <v>421</v>
      </c>
      <c r="B161" t="s">
        <v>420</v>
      </c>
      <c r="C161" t="s">
        <v>422</v>
      </c>
      <c r="D161" t="s">
        <v>254</v>
      </c>
      <c r="E161" t="s">
        <v>626</v>
      </c>
    </row>
    <row r="162" spans="1:5">
      <c r="A162" t="s">
        <v>278</v>
      </c>
      <c r="B162" t="s">
        <v>144</v>
      </c>
      <c r="C162" t="s">
        <v>287</v>
      </c>
      <c r="D162" t="s">
        <v>263</v>
      </c>
    </row>
    <row r="163" spans="1:5">
      <c r="A163" t="s">
        <v>279</v>
      </c>
      <c r="B163" t="s">
        <v>165</v>
      </c>
      <c r="C163" t="s">
        <v>280</v>
      </c>
      <c r="D163" t="s">
        <v>263</v>
      </c>
    </row>
    <row r="164" spans="1:5">
      <c r="A164" t="s">
        <v>281</v>
      </c>
      <c r="B164" t="s">
        <v>166</v>
      </c>
      <c r="C164" t="s">
        <v>280</v>
      </c>
      <c r="D164" t="s">
        <v>263</v>
      </c>
    </row>
    <row r="165" spans="1:5">
      <c r="A165" t="s">
        <v>282</v>
      </c>
      <c r="B165" t="s">
        <v>167</v>
      </c>
      <c r="C165" t="s">
        <v>280</v>
      </c>
      <c r="D165" t="s">
        <v>263</v>
      </c>
    </row>
    <row r="166" spans="1:5">
      <c r="A166" t="s">
        <v>283</v>
      </c>
      <c r="B166" t="s">
        <v>168</v>
      </c>
      <c r="C166" t="s">
        <v>280</v>
      </c>
      <c r="D166" t="s">
        <v>263</v>
      </c>
    </row>
    <row r="167" spans="1:5">
      <c r="A167" t="s">
        <v>284</v>
      </c>
      <c r="B167" t="s">
        <v>169</v>
      </c>
      <c r="C167" t="s">
        <v>285</v>
      </c>
      <c r="D167" t="s">
        <v>263</v>
      </c>
      <c r="E167" t="s">
        <v>622</v>
      </c>
    </row>
    <row r="168" spans="1:5">
      <c r="A168" t="s">
        <v>286</v>
      </c>
      <c r="B168" t="s">
        <v>170</v>
      </c>
      <c r="C168" t="s">
        <v>287</v>
      </c>
      <c r="D168" t="s">
        <v>263</v>
      </c>
      <c r="E168" t="s">
        <v>623</v>
      </c>
    </row>
    <row r="169" spans="1:5">
      <c r="A169" t="s">
        <v>288</v>
      </c>
      <c r="B169" t="s">
        <v>171</v>
      </c>
      <c r="C169" t="s">
        <v>287</v>
      </c>
      <c r="D169" t="s">
        <v>263</v>
      </c>
    </row>
    <row r="170" spans="1:5">
      <c r="A170" t="s">
        <v>289</v>
      </c>
      <c r="B170" t="s">
        <v>172</v>
      </c>
      <c r="C170" t="s">
        <v>287</v>
      </c>
      <c r="D170" t="s">
        <v>263</v>
      </c>
    </row>
    <row r="171" spans="1:5">
      <c r="A171" t="s">
        <v>290</v>
      </c>
      <c r="B171" t="s">
        <v>173</v>
      </c>
      <c r="C171" t="s">
        <v>285</v>
      </c>
      <c r="D171" t="s">
        <v>263</v>
      </c>
      <c r="E171" t="s">
        <v>173</v>
      </c>
    </row>
    <row r="172" spans="1:5">
      <c r="A172" t="s">
        <v>291</v>
      </c>
      <c r="B172" t="s">
        <v>174</v>
      </c>
      <c r="C172" t="s">
        <v>280</v>
      </c>
      <c r="D172" t="s">
        <v>263</v>
      </c>
    </row>
    <row r="173" spans="1:5">
      <c r="A173" t="s">
        <v>292</v>
      </c>
      <c r="B173" t="s">
        <v>175</v>
      </c>
      <c r="C173" t="s">
        <v>280</v>
      </c>
      <c r="D173" t="s">
        <v>263</v>
      </c>
    </row>
    <row r="174" spans="1:5">
      <c r="A174" t="s">
        <v>293</v>
      </c>
      <c r="B174" t="s">
        <v>176</v>
      </c>
      <c r="C174" t="s">
        <v>280</v>
      </c>
      <c r="D174" t="s">
        <v>263</v>
      </c>
    </row>
    <row r="175" spans="1:5">
      <c r="A175" t="s">
        <v>294</v>
      </c>
      <c r="B175" t="s">
        <v>177</v>
      </c>
      <c r="C175" t="s">
        <v>285</v>
      </c>
      <c r="D175" t="s">
        <v>263</v>
      </c>
      <c r="E175" t="s">
        <v>177</v>
      </c>
    </row>
    <row r="176" spans="1:5">
      <c r="A176" t="s">
        <v>295</v>
      </c>
      <c r="B176" t="s">
        <v>178</v>
      </c>
      <c r="C176" t="s">
        <v>280</v>
      </c>
      <c r="D176" t="s">
        <v>263</v>
      </c>
      <c r="E176" t="s">
        <v>624</v>
      </c>
    </row>
    <row r="177" spans="1:5">
      <c r="A177" t="s">
        <v>296</v>
      </c>
      <c r="B177" t="s">
        <v>179</v>
      </c>
      <c r="C177" t="s">
        <v>285</v>
      </c>
      <c r="D177" t="s">
        <v>263</v>
      </c>
      <c r="E177" t="s">
        <v>179</v>
      </c>
    </row>
    <row r="178" spans="1:5">
      <c r="A178" t="s">
        <v>299</v>
      </c>
      <c r="B178" t="s">
        <v>182</v>
      </c>
      <c r="C178" t="s">
        <v>280</v>
      </c>
      <c r="D178" t="s">
        <v>263</v>
      </c>
      <c r="E178" t="s">
        <v>625</v>
      </c>
    </row>
    <row r="179" spans="1:5">
      <c r="A179" t="s">
        <v>582</v>
      </c>
      <c r="B179" t="s">
        <v>499</v>
      </c>
      <c r="C179" t="s">
        <v>453</v>
      </c>
      <c r="D179" t="s">
        <v>263</v>
      </c>
      <c r="E179" s="7" t="s">
        <v>706</v>
      </c>
    </row>
    <row r="180" spans="1:5" ht="18.75">
      <c r="A180" s="342" t="s">
        <v>590</v>
      </c>
      <c r="B180" s="342"/>
      <c r="C180" s="342"/>
      <c r="D180" s="342"/>
      <c r="E180" s="342"/>
    </row>
    <row r="181" spans="1:5">
      <c r="A181" t="s">
        <v>278</v>
      </c>
      <c r="B181" t="s">
        <v>144</v>
      </c>
      <c r="C181" t="s">
        <v>287</v>
      </c>
      <c r="D181" t="s">
        <v>263</v>
      </c>
    </row>
    <row r="182" spans="1:5">
      <c r="A182" t="s">
        <v>591</v>
      </c>
      <c r="B182" t="s">
        <v>145</v>
      </c>
      <c r="C182" t="s">
        <v>280</v>
      </c>
      <c r="D182" t="s">
        <v>263</v>
      </c>
      <c r="E182" t="s">
        <v>635</v>
      </c>
    </row>
    <row r="183" spans="1:5">
      <c r="A183" t="s">
        <v>592</v>
      </c>
      <c r="B183" t="s">
        <v>149</v>
      </c>
      <c r="C183" t="s">
        <v>287</v>
      </c>
      <c r="D183" t="s">
        <v>263</v>
      </c>
    </row>
    <row r="184" spans="1:5">
      <c r="A184" t="s">
        <v>593</v>
      </c>
      <c r="B184" t="s">
        <v>385</v>
      </c>
      <c r="C184" t="s">
        <v>453</v>
      </c>
      <c r="D184" t="s">
        <v>263</v>
      </c>
    </row>
    <row r="185" spans="1:5" ht="18.75">
      <c r="A185" s="342" t="s">
        <v>594</v>
      </c>
      <c r="B185" s="342"/>
      <c r="C185" s="342"/>
      <c r="D185" s="342"/>
      <c r="E185" s="342"/>
    </row>
    <row r="186" spans="1:5">
      <c r="A186" t="s">
        <v>329</v>
      </c>
      <c r="B186" t="s">
        <v>604</v>
      </c>
      <c r="C186" t="s">
        <v>253</v>
      </c>
      <c r="D186" t="s">
        <v>254</v>
      </c>
    </row>
    <row r="187" spans="1:5">
      <c r="A187" t="s">
        <v>595</v>
      </c>
      <c r="B187" t="s">
        <v>146</v>
      </c>
      <c r="C187" t="s">
        <v>253</v>
      </c>
      <c r="D187" t="s">
        <v>254</v>
      </c>
    </row>
    <row r="188" spans="1:5">
      <c r="A188" t="s">
        <v>283</v>
      </c>
      <c r="B188" t="s">
        <v>147</v>
      </c>
      <c r="C188" t="s">
        <v>280</v>
      </c>
      <c r="D188" t="s">
        <v>263</v>
      </c>
      <c r="E188" t="s">
        <v>636</v>
      </c>
    </row>
    <row r="189" spans="1:5">
      <c r="A189" t="s">
        <v>596</v>
      </c>
      <c r="B189" t="s">
        <v>148</v>
      </c>
      <c r="C189" t="s">
        <v>285</v>
      </c>
      <c r="D189" t="s">
        <v>263</v>
      </c>
    </row>
    <row r="190" spans="1:5" ht="18.75">
      <c r="A190" s="342" t="s">
        <v>597</v>
      </c>
      <c r="B190" s="342"/>
      <c r="C190" s="342"/>
      <c r="D190" s="342"/>
      <c r="E190" s="342"/>
    </row>
    <row r="191" spans="1:5">
      <c r="A191" t="s">
        <v>278</v>
      </c>
      <c r="B191" t="s">
        <v>144</v>
      </c>
      <c r="C191" t="s">
        <v>287</v>
      </c>
      <c r="D191" t="s">
        <v>263</v>
      </c>
    </row>
    <row r="192" spans="1:5">
      <c r="A192" t="s">
        <v>591</v>
      </c>
      <c r="B192" t="s">
        <v>145</v>
      </c>
      <c r="C192" t="s">
        <v>280</v>
      </c>
      <c r="D192" t="s">
        <v>263</v>
      </c>
      <c r="E192" t="s">
        <v>635</v>
      </c>
    </row>
    <row r="193" spans="1:5">
      <c r="A193" t="s">
        <v>592</v>
      </c>
      <c r="B193" t="s">
        <v>383</v>
      </c>
      <c r="C193" t="s">
        <v>287</v>
      </c>
      <c r="D193" t="s">
        <v>263</v>
      </c>
    </row>
    <row r="194" spans="1:5">
      <c r="A194" t="s">
        <v>598</v>
      </c>
      <c r="B194" t="s">
        <v>384</v>
      </c>
      <c r="C194" t="s">
        <v>453</v>
      </c>
      <c r="D194" t="s">
        <v>263</v>
      </c>
    </row>
    <row r="195" spans="1:5" ht="18.75">
      <c r="A195" s="342" t="s">
        <v>672</v>
      </c>
      <c r="B195" s="342"/>
      <c r="C195" s="342"/>
      <c r="D195" s="342"/>
      <c r="E195" s="342"/>
    </row>
    <row r="196" spans="1:5">
      <c r="A196" t="s">
        <v>692</v>
      </c>
      <c r="B196" t="s">
        <v>677</v>
      </c>
      <c r="C196" t="s">
        <v>253</v>
      </c>
      <c r="D196" t="s">
        <v>254</v>
      </c>
    </row>
    <row r="197" spans="1:5">
      <c r="A197" t="s">
        <v>693</v>
      </c>
      <c r="B197" t="s">
        <v>678</v>
      </c>
      <c r="C197" t="s">
        <v>422</v>
      </c>
      <c r="D197" t="s">
        <v>254</v>
      </c>
      <c r="E197" t="s">
        <v>626</v>
      </c>
    </row>
    <row r="198" spans="1:5">
      <c r="A198" t="s">
        <v>694</v>
      </c>
      <c r="B198" t="s">
        <v>679</v>
      </c>
      <c r="C198" t="s">
        <v>253</v>
      </c>
      <c r="D198" t="s">
        <v>254</v>
      </c>
    </row>
    <row r="199" spans="1:5">
      <c r="A199" t="s">
        <v>695</v>
      </c>
      <c r="B199" t="s">
        <v>680</v>
      </c>
      <c r="C199" t="s">
        <v>253</v>
      </c>
      <c r="D199" t="s">
        <v>254</v>
      </c>
    </row>
    <row r="200" spans="1:5">
      <c r="A200" t="s">
        <v>696</v>
      </c>
      <c r="B200" t="s">
        <v>681</v>
      </c>
      <c r="C200" t="s">
        <v>253</v>
      </c>
      <c r="D200" t="s">
        <v>254</v>
      </c>
    </row>
    <row r="201" spans="1:5">
      <c r="A201" t="s">
        <v>674</v>
      </c>
      <c r="B201" t="s">
        <v>682</v>
      </c>
      <c r="C201" t="s">
        <v>253</v>
      </c>
      <c r="D201" t="s">
        <v>254</v>
      </c>
    </row>
    <row r="202" spans="1:5">
      <c r="A202" t="s">
        <v>675</v>
      </c>
      <c r="B202" t="s">
        <v>683</v>
      </c>
      <c r="C202" t="s">
        <v>422</v>
      </c>
      <c r="D202" t="s">
        <v>254</v>
      </c>
      <c r="E202" t="s">
        <v>626</v>
      </c>
    </row>
    <row r="203" spans="1:5">
      <c r="A203" t="s">
        <v>697</v>
      </c>
      <c r="B203" t="s">
        <v>684</v>
      </c>
      <c r="C203" t="s">
        <v>253</v>
      </c>
      <c r="D203" t="s">
        <v>254</v>
      </c>
    </row>
    <row r="204" spans="1:5">
      <c r="A204" t="s">
        <v>676</v>
      </c>
      <c r="B204" t="s">
        <v>685</v>
      </c>
      <c r="C204" t="s">
        <v>253</v>
      </c>
      <c r="D204" t="s">
        <v>254</v>
      </c>
    </row>
    <row r="205" spans="1:5">
      <c r="A205" t="s">
        <v>698</v>
      </c>
      <c r="B205" t="s">
        <v>686</v>
      </c>
      <c r="C205" t="s">
        <v>253</v>
      </c>
      <c r="D205" t="s">
        <v>254</v>
      </c>
    </row>
    <row r="206" spans="1:5">
      <c r="A206" t="s">
        <v>699</v>
      </c>
      <c r="B206" t="s">
        <v>657</v>
      </c>
      <c r="C206" t="s">
        <v>285</v>
      </c>
      <c r="D206" t="s">
        <v>263</v>
      </c>
    </row>
    <row r="207" spans="1:5">
      <c r="A207" t="s">
        <v>700</v>
      </c>
      <c r="B207" s="63" t="s">
        <v>691</v>
      </c>
      <c r="C207" t="s">
        <v>285</v>
      </c>
      <c r="D207" t="s">
        <v>263</v>
      </c>
    </row>
    <row r="208" spans="1:5">
      <c r="A208" t="s">
        <v>701</v>
      </c>
      <c r="B208" t="s">
        <v>689</v>
      </c>
      <c r="C208" t="s">
        <v>285</v>
      </c>
      <c r="D208" t="s">
        <v>263</v>
      </c>
    </row>
    <row r="209" spans="1:4">
      <c r="A209" t="s">
        <v>702</v>
      </c>
      <c r="B209" t="s">
        <v>659</v>
      </c>
      <c r="C209" t="s">
        <v>267</v>
      </c>
      <c r="D209" t="s">
        <v>263</v>
      </c>
    </row>
    <row r="210" spans="1:4">
      <c r="A210" t="s">
        <v>703</v>
      </c>
      <c r="B210" t="s">
        <v>690</v>
      </c>
      <c r="C210" t="s">
        <v>267</v>
      </c>
      <c r="D210" t="s">
        <v>263</v>
      </c>
    </row>
    <row r="211" spans="1:4">
      <c r="A211" t="s">
        <v>704</v>
      </c>
      <c r="B211" t="s">
        <v>687</v>
      </c>
      <c r="C211" t="s">
        <v>262</v>
      </c>
      <c r="D211" t="s">
        <v>263</v>
      </c>
    </row>
    <row r="212" spans="1:4">
      <c r="A212" t="s">
        <v>688</v>
      </c>
      <c r="B212" t="s">
        <v>661</v>
      </c>
      <c r="C212" t="s">
        <v>267</v>
      </c>
      <c r="D212"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XFC63"/>
  <sheetViews>
    <sheetView showGridLines="0" tabSelected="1" topLeftCell="D7" zoomScale="80" zoomScaleNormal="80" workbookViewId="0">
      <pane xSplit="2" ySplit="6" topLeftCell="F48" activePane="bottomRight" state="frozen"/>
      <selection activeCell="D7" sqref="D7"/>
      <selection pane="topRight" activeCell="F7" sqref="F7"/>
      <selection pane="bottomLeft" activeCell="D13" sqref="D13"/>
      <selection pane="bottomRight" activeCell="R7" sqref="R1:R1048576"/>
    </sheetView>
  </sheetViews>
  <sheetFormatPr defaultColWidth="0" defaultRowHeight="15" zeroHeight="1"/>
  <cols>
    <col min="1" max="3" width="2.7109375" hidden="1" customWidth="1"/>
    <col min="4" max="4" width="2.7109375" customWidth="1"/>
    <col min="5" max="5" width="6.5703125" customWidth="1"/>
    <col min="6" max="6" width="46.5703125" customWidth="1"/>
    <col min="7" max="7" width="5.5703125" hidden="1" customWidth="1"/>
    <col min="8" max="8" width="14.85546875" style="144" customWidth="1"/>
    <col min="9" max="10" width="16.7109375" style="144" customWidth="1"/>
    <col min="11" max="12" width="16.7109375" customWidth="1"/>
    <col min="13" max="13" width="16.7109375" style="123" customWidth="1"/>
    <col min="14" max="14" width="19.28515625" style="67" customWidth="1"/>
    <col min="15" max="15" width="18.7109375" style="67" customWidth="1"/>
    <col min="16" max="16" width="16.7109375" style="144" customWidth="1"/>
    <col min="17" max="17" width="16.7109375" style="123" customWidth="1"/>
    <col min="18" max="19" width="16.7109375" style="144" customWidth="1"/>
    <col min="20" max="20" width="18" style="144" customWidth="1"/>
    <col min="21" max="21" width="20.140625" style="67" customWidth="1"/>
    <col min="22" max="22" width="16.7109375" style="67" customWidth="1"/>
    <col min="23" max="23" width="12.28515625" style="67" customWidth="1"/>
    <col min="24" max="24" width="16.7109375" style="144" customWidth="1"/>
    <col min="25" max="25" width="15.42578125" style="67" customWidth="1"/>
    <col min="26" max="26" width="18.42578125" style="144" customWidth="1"/>
    <col min="27" max="27" width="2.7109375" customWidth="1"/>
    <col min="28" max="16382" width="5.5703125" hidden="1"/>
    <col min="16383" max="16383" width="2.85546875" hidden="1"/>
    <col min="16384" max="16384" width="5.5703125" hidden="1"/>
  </cols>
  <sheetData>
    <row r="1" spans="5:58" hidden="1"/>
    <row r="2" spans="5:58" hidden="1">
      <c r="H2" s="144" t="s">
        <v>144</v>
      </c>
      <c r="I2" s="144" t="s">
        <v>165</v>
      </c>
      <c r="J2" s="144" t="s">
        <v>166</v>
      </c>
      <c r="K2" t="s">
        <v>167</v>
      </c>
      <c r="L2" t="s">
        <v>168</v>
      </c>
      <c r="M2" s="123" t="s">
        <v>169</v>
      </c>
      <c r="N2" s="67" t="s">
        <v>170</v>
      </c>
      <c r="O2" s="67" t="s">
        <v>171</v>
      </c>
      <c r="P2" s="144" t="s">
        <v>172</v>
      </c>
      <c r="Q2" s="123" t="s">
        <v>173</v>
      </c>
      <c r="R2" s="144" t="s">
        <v>174</v>
      </c>
      <c r="S2" s="144" t="s">
        <v>175</v>
      </c>
      <c r="T2" s="144" t="s">
        <v>176</v>
      </c>
      <c r="U2" s="67" t="s">
        <v>177</v>
      </c>
      <c r="V2" s="67" t="s">
        <v>178</v>
      </c>
      <c r="W2" s="67" t="s">
        <v>179</v>
      </c>
      <c r="X2" s="144" t="s">
        <v>180</v>
      </c>
      <c r="Y2" s="67" t="s">
        <v>181</v>
      </c>
      <c r="Z2" s="144" t="s">
        <v>182</v>
      </c>
    </row>
    <row r="3" spans="5:58" hidden="1"/>
    <row r="4" spans="5:58" hidden="1"/>
    <row r="5" spans="5:58" hidden="1"/>
    <row r="6" spans="5:58" hidden="1"/>
    <row r="7" spans="5:58" ht="15" customHeight="1"/>
    <row r="8" spans="5:58" ht="11.25" customHeight="1"/>
    <row r="9" spans="5:58" ht="18.75" customHeight="1">
      <c r="E9" s="533" t="s">
        <v>133</v>
      </c>
      <c r="F9" s="516" t="s">
        <v>0</v>
      </c>
      <c r="G9" s="517"/>
      <c r="H9" s="504" t="s">
        <v>2</v>
      </c>
      <c r="I9" s="504" t="s">
        <v>3</v>
      </c>
      <c r="J9" s="504" t="s">
        <v>4</v>
      </c>
      <c r="K9" s="522" t="s">
        <v>5</v>
      </c>
      <c r="L9" s="522" t="s">
        <v>6</v>
      </c>
      <c r="M9" s="526" t="s">
        <v>7</v>
      </c>
      <c r="N9" s="523" t="s">
        <v>8</v>
      </c>
      <c r="O9" s="524"/>
      <c r="P9" s="524"/>
      <c r="Q9" s="525"/>
      <c r="R9" s="504" t="s">
        <v>9</v>
      </c>
      <c r="S9" s="505" t="s">
        <v>505</v>
      </c>
      <c r="T9" s="528" t="s">
        <v>134</v>
      </c>
      <c r="U9" s="527" t="s">
        <v>11</v>
      </c>
      <c r="V9" s="522" t="s">
        <v>12</v>
      </c>
      <c r="W9" s="522"/>
      <c r="X9" s="522" t="s">
        <v>13</v>
      </c>
      <c r="Y9" s="522"/>
      <c r="Z9" s="504" t="s">
        <v>14</v>
      </c>
    </row>
    <row r="10" spans="5:58" ht="28.5" customHeight="1">
      <c r="E10" s="534"/>
      <c r="F10" s="518"/>
      <c r="G10" s="519"/>
      <c r="H10" s="504"/>
      <c r="I10" s="504"/>
      <c r="J10" s="504"/>
      <c r="K10" s="522"/>
      <c r="L10" s="522"/>
      <c r="M10" s="526"/>
      <c r="N10" s="523" t="s">
        <v>15</v>
      </c>
      <c r="O10" s="524"/>
      <c r="P10" s="525"/>
      <c r="Q10" s="526" t="s">
        <v>16</v>
      </c>
      <c r="R10" s="504"/>
      <c r="S10" s="506"/>
      <c r="T10" s="504"/>
      <c r="U10" s="527"/>
      <c r="V10" s="522"/>
      <c r="W10" s="522"/>
      <c r="X10" s="522"/>
      <c r="Y10" s="522"/>
      <c r="Z10" s="504"/>
    </row>
    <row r="11" spans="5:58" ht="113.25" customHeight="1">
      <c r="E11" s="535"/>
      <c r="F11" s="520"/>
      <c r="G11" s="521"/>
      <c r="H11" s="504"/>
      <c r="I11" s="504"/>
      <c r="J11" s="504"/>
      <c r="K11" s="522"/>
      <c r="L11" s="522"/>
      <c r="M11" s="526"/>
      <c r="N11" s="140" t="s">
        <v>17</v>
      </c>
      <c r="O11" s="140" t="s">
        <v>18</v>
      </c>
      <c r="P11" s="145" t="s">
        <v>19</v>
      </c>
      <c r="Q11" s="526"/>
      <c r="R11" s="504"/>
      <c r="S11" s="507"/>
      <c r="T11" s="504"/>
      <c r="U11" s="527"/>
      <c r="V11" s="140" t="s">
        <v>20</v>
      </c>
      <c r="W11" s="68" t="s">
        <v>21</v>
      </c>
      <c r="X11" s="145" t="s">
        <v>20</v>
      </c>
      <c r="Y11" s="68" t="s">
        <v>21</v>
      </c>
      <c r="Z11" s="504"/>
    </row>
    <row r="12" spans="5:58" ht="18.75" customHeight="1">
      <c r="E12" s="120" t="s">
        <v>22</v>
      </c>
      <c r="F12" s="532" t="s">
        <v>23</v>
      </c>
      <c r="G12" s="532"/>
      <c r="H12" s="532"/>
      <c r="I12" s="532"/>
      <c r="J12" s="532"/>
      <c r="K12" s="532"/>
      <c r="L12" s="532"/>
      <c r="M12" s="532"/>
      <c r="N12" s="532"/>
      <c r="O12" s="532"/>
      <c r="P12" s="532"/>
      <c r="Q12" s="532"/>
      <c r="R12" s="532"/>
      <c r="S12" s="532"/>
      <c r="T12" s="532"/>
      <c r="U12" s="532"/>
      <c r="V12" s="532"/>
      <c r="W12" s="532"/>
      <c r="X12" s="532"/>
      <c r="Y12" s="532"/>
      <c r="Z12" s="364"/>
    </row>
    <row r="13" spans="5:58" ht="20.100000000000001" customHeight="1">
      <c r="E13" s="121" t="s">
        <v>24</v>
      </c>
      <c r="F13" s="242" t="s">
        <v>25</v>
      </c>
      <c r="G13" s="122"/>
      <c r="H13" s="146"/>
      <c r="I13" s="146"/>
      <c r="J13" s="146"/>
      <c r="K13" s="122"/>
      <c r="L13" s="122"/>
      <c r="M13" s="124"/>
      <c r="N13" s="141"/>
      <c r="O13" s="141"/>
      <c r="P13" s="146"/>
      <c r="Q13" s="124"/>
      <c r="R13" s="146"/>
      <c r="S13" s="146"/>
      <c r="T13" s="146"/>
      <c r="U13" s="122"/>
      <c r="V13" s="141"/>
      <c r="W13" s="122"/>
      <c r="X13" s="146"/>
      <c r="Y13" s="122"/>
      <c r="Z13" s="365"/>
    </row>
    <row r="14" spans="5:58" ht="20.100000000000001" customHeight="1">
      <c r="E14" s="109" t="s">
        <v>26</v>
      </c>
      <c r="F14" s="243" t="s">
        <v>27</v>
      </c>
      <c r="G14" s="240"/>
      <c r="H14" s="191">
        <f>IFERROR(IF(COUNT(IndHUF!$AD$13),IF(IndHUF!$AD$13=0,"0",IndHUF!$AD$13),""),"")</f>
        <v>260</v>
      </c>
      <c r="I14" s="354">
        <f>+IF(COUNT(IndHUF!H281),IndHUF!H281,"")</f>
        <v>11929612</v>
      </c>
      <c r="J14" s="354" t="str">
        <f>+IF(COUNT(IndHUF!I281),IndHUF!I281,"")</f>
        <v/>
      </c>
      <c r="K14" s="133" t="str">
        <f>+IF(COUNT(IndHUF!J281),IndHUF!J281,"")</f>
        <v/>
      </c>
      <c r="L14" s="133">
        <f>+IF(COUNT(IndHUF!K281),IndHUF!K281,"")</f>
        <v>11929612</v>
      </c>
      <c r="M14" s="173">
        <f>+IFERROR(IF(COUNT(L14),ROUND(L14/'Shareholding Pattern'!$L$57*100,2),""),0)</f>
        <v>54.19</v>
      </c>
      <c r="N14" s="190">
        <f>+IF(COUNT(+IndHUF!M281),SUM(+IndHUF!M281),"")</f>
        <v>11929612</v>
      </c>
      <c r="O14" s="190" t="str">
        <f>+IF(COUNT(+IndHUF!N281),SUM(+IndHUF!N281),"")</f>
        <v/>
      </c>
      <c r="P14" s="354">
        <f>+IF(COUNT(IndHUF!O281),IndHUF!O281,"")</f>
        <v>11929612</v>
      </c>
      <c r="Q14" s="173">
        <f>+IF(COUNT(IndHUF!P281),IndHUF!P281,"")</f>
        <v>54.19</v>
      </c>
      <c r="R14" s="354" t="str">
        <f>+IF(COUNT(IndHUF!Q281),IndHUF!Q281,"")</f>
        <v/>
      </c>
      <c r="S14" s="354" t="str">
        <f>+IF(COUNT(IndHUF!R281),IndHUF!R281,"")</f>
        <v/>
      </c>
      <c r="T14" s="354" t="str">
        <f>+IF(COUNT(IndHUF!S281),IndHUF!S281,"")</f>
        <v/>
      </c>
      <c r="U14" s="134">
        <f>+IFERROR(IF(COUNT(L14,T14),ROUND(SUM(L14,T14)/SUM('Shareholding Pattern'!$L$57,'Shareholding Pattern'!$T$57)*100,2),""),0)</f>
        <v>54.19</v>
      </c>
      <c r="V14" s="211" t="str">
        <f>+IF(COUNT(IndHUF!U281),IndHUF!U281,"")</f>
        <v/>
      </c>
      <c r="W14" s="186" t="str">
        <f>+IFERROR(IF(COUNT(V14),ROUND(SUM(V14)/SUM(L14)*100,2),""),0)</f>
        <v/>
      </c>
      <c r="X14" s="211" t="str">
        <f>+IF(COUNT(IndHUF!W281),IndHUF!W281,"")</f>
        <v/>
      </c>
      <c r="Y14" s="134" t="str">
        <f>+IFERROR(IF(COUNT(X14),ROUND(SUM(X14)/SUM(L14)*100,2),""),0)</f>
        <v/>
      </c>
      <c r="Z14" s="354">
        <f>+IF(COUNT(IndHUF!Y281),IndHUF!Y281,"")</f>
        <v>11297812</v>
      </c>
      <c r="AA14" s="101"/>
      <c r="AR14" t="s">
        <v>184</v>
      </c>
      <c r="AX14" t="s">
        <v>218</v>
      </c>
      <c r="AZ14" t="s">
        <v>387</v>
      </c>
      <c r="BF14" t="s">
        <v>328</v>
      </c>
    </row>
    <row r="15" spans="5:58" ht="20.100000000000001" customHeight="1">
      <c r="E15" s="110" t="s">
        <v>28</v>
      </c>
      <c r="F15" s="244" t="s">
        <v>29</v>
      </c>
      <c r="G15" s="240"/>
      <c r="H15" s="191" t="str">
        <f>IFERROR(IF(COUNT(CGAndSG!$AD$13),IF(CGAndSG!$AD$13=0,"0",CGAndSG!$AD$13),""),"")</f>
        <v/>
      </c>
      <c r="I15" s="354" t="str">
        <f>IFERROR(IF(COUNT(CGAndSG!H16),(CGAndSG!H16),""),"")</f>
        <v/>
      </c>
      <c r="J15" s="354" t="str">
        <f>IFERROR(IF(COUNT(CGAndSG!I16),(CGAndSG!I16),""),"")</f>
        <v/>
      </c>
      <c r="K15" s="133" t="str">
        <f>IFERROR(IF(COUNT(CGAndSG!J16),(CGAndSG!J16),""),"")</f>
        <v/>
      </c>
      <c r="L15" s="133" t="str">
        <f>IFERROR(IF(COUNT(CGAndSG!K16),(CGAndSG!K16),""),"")</f>
        <v/>
      </c>
      <c r="M15" s="173" t="str">
        <f>+IFERROR(IF(COUNT(L15),ROUND(L15/'Shareholding Pattern'!$L$57*100,2),""),0)</f>
        <v/>
      </c>
      <c r="N15" s="288" t="str">
        <f>IFERROR(IF(COUNT(CGAndSG!M16),(CGAndSG!M16),""),"")</f>
        <v/>
      </c>
      <c r="O15" s="190" t="str">
        <f>IFERROR(IF(COUNT(CGAndSG!N16),(CGAndSG!N16),""),"")</f>
        <v/>
      </c>
      <c r="P15" s="354" t="str">
        <f>IFERROR(IF(COUNT(CGAndSG!O16),(CGAndSG!O16),""),"")</f>
        <v/>
      </c>
      <c r="Q15" s="173" t="str">
        <f>IFERROR(IF(COUNT(CGAndSG!P16),(CGAndSG!P16),""),0)</f>
        <v/>
      </c>
      <c r="R15" s="354" t="str">
        <f>IFERROR(IF(COUNT(CGAndSG!Q16),(CGAndSG!Q16),""),"")</f>
        <v/>
      </c>
      <c r="S15" s="354" t="str">
        <f>IFERROR(IF(COUNT(CGAndSG!R16),(CGAndSG!R16),""),"")</f>
        <v/>
      </c>
      <c r="T15" s="354" t="str">
        <f>IFERROR(IF(COUNT(CGAndSG!S16),(CGAndSG!S16),""),"")</f>
        <v/>
      </c>
      <c r="U15" s="134" t="str">
        <f>+IFERROR(IF(COUNT(L15,T15),ROUND(SUM(L15,T15)/SUM('Shareholding Pattern'!$L$57,'Shareholding Pattern'!$T$57)*100,2),""),0)</f>
        <v/>
      </c>
      <c r="V15" s="211" t="str">
        <f>IFERROR(IF(COUNT(CGAndSG!U16),(CGAndSG!U16),""),"")</f>
        <v/>
      </c>
      <c r="W15" s="186" t="str">
        <f t="shared" ref="W15:W17" si="0">+IFERROR(IF(COUNT(V15),ROUND(SUM(V15)/SUM(L15)*100,2),""),0)</f>
        <v/>
      </c>
      <c r="X15" s="211" t="str">
        <f>IFERROR(IF(COUNT(CGAndSG!W16),(CGAndSG!W16),""),"")</f>
        <v/>
      </c>
      <c r="Y15" s="134" t="str">
        <f t="shared" ref="Y15:Y17" si="1">+IFERROR(IF(COUNT(X15),ROUND(SUM(X15)/SUM(L15)*100,2),""),0)</f>
        <v/>
      </c>
      <c r="Z15" s="354" t="str">
        <f>IFERROR(IF(COUNT(CGAndSG!Y16),(CGAndSG!Y16),""),"")</f>
        <v/>
      </c>
      <c r="AA15" s="101"/>
      <c r="AR15" t="s">
        <v>185</v>
      </c>
      <c r="AX15" t="s">
        <v>219</v>
      </c>
      <c r="AZ15" t="s">
        <v>388</v>
      </c>
      <c r="BF15" t="s">
        <v>330</v>
      </c>
    </row>
    <row r="16" spans="5:58" ht="20.100000000000001" customHeight="1">
      <c r="E16" s="109" t="s">
        <v>30</v>
      </c>
      <c r="F16" s="244" t="s">
        <v>31</v>
      </c>
      <c r="H16" s="192" t="str">
        <f>IFERROR(IF(COUNT(Banks!$AD$13),IF(Banks!$AD$13=0,"0",Banks!$AD$13),""),"")</f>
        <v/>
      </c>
      <c r="I16" s="354" t="str">
        <f>IFERROR(IF(COUNT(Banks!H16),(Banks!H16),""),"")</f>
        <v/>
      </c>
      <c r="J16" s="354" t="str">
        <f>IFERROR(IF(COUNT(Banks!I16),(Banks!I16),""),"")</f>
        <v/>
      </c>
      <c r="K16" s="112" t="str">
        <f>IFERROR(IF(COUNT(Banks!J16),(Banks!J16),""),"")</f>
        <v/>
      </c>
      <c r="L16" s="133" t="str">
        <f>IFERROR(IF(COUNT(Banks!K16),(Banks!K16),""),"")</f>
        <v/>
      </c>
      <c r="M16" s="173" t="str">
        <f>+IFERROR(IF(COUNT(L16),ROUND(L16/'Shareholding Pattern'!$L$57*100,2),""),0)</f>
        <v/>
      </c>
      <c r="N16" s="288" t="str">
        <f>IFERROR(IF(COUNT(Banks!M16),(Banks!M16),""),"")</f>
        <v/>
      </c>
      <c r="O16" s="190" t="str">
        <f>IFERROR(IF(COUNT(Banks!N16),(Banks!N16),""),"")</f>
        <v/>
      </c>
      <c r="P16" s="354" t="str">
        <f>IFERROR(IF(COUNT(Banks!O16),(Banks!O16),""),"")</f>
        <v/>
      </c>
      <c r="Q16" s="173" t="str">
        <f>IFERROR(IF(COUNT(Banks!P16),(Banks!P16),""),0)</f>
        <v/>
      </c>
      <c r="R16" s="354" t="str">
        <f>IFERROR(IF(COUNT(Banks!Q16),(Banks!Q16),""),"")</f>
        <v/>
      </c>
      <c r="S16" s="354" t="str">
        <f>IFERROR(IF(COUNT(Banks!R16),(Banks!R16),""),"")</f>
        <v/>
      </c>
      <c r="T16" s="354" t="str">
        <f>IFERROR(IF(COUNT(Banks!S16),(Banks!S16),""),"")</f>
        <v/>
      </c>
      <c r="U16" s="134" t="str">
        <f>+IFERROR(IF(COUNT(L16,T16),ROUND(SUM(L16,T16)/SUM('Shareholding Pattern'!$L$57,'Shareholding Pattern'!$T$57)*100,2),""),0)</f>
        <v/>
      </c>
      <c r="V16" s="211" t="str">
        <f>IFERROR(IF(COUNT(Banks!U16),(Banks!U16),""),"")</f>
        <v/>
      </c>
      <c r="W16" s="186" t="str">
        <f t="shared" si="0"/>
        <v/>
      </c>
      <c r="X16" s="211" t="str">
        <f>IFERROR(IF(COUNT(Banks!W16),(Banks!W16),""),"")</f>
        <v/>
      </c>
      <c r="Y16" s="134" t="str">
        <f t="shared" si="1"/>
        <v/>
      </c>
      <c r="Z16" s="354" t="str">
        <f>IFERROR(IF(COUNT(Banks!Y16),(Banks!Y16),""),"")</f>
        <v/>
      </c>
      <c r="AA16" s="101"/>
      <c r="AR16" t="s">
        <v>186</v>
      </c>
      <c r="AX16" t="s">
        <v>331</v>
      </c>
      <c r="AZ16" t="s">
        <v>227</v>
      </c>
      <c r="BF16" t="s">
        <v>353</v>
      </c>
    </row>
    <row r="17" spans="5:58" ht="20.100000000000001" customHeight="1">
      <c r="E17" s="113" t="s">
        <v>32</v>
      </c>
      <c r="F17" s="245" t="s">
        <v>33</v>
      </c>
      <c r="H17" s="192">
        <f>IFERROR(IF(COUNT(OtherIND!$AG$13),IF(OtherIND!$AG$13=0,"0",OtherIND!$AG$13),""),"")</f>
        <v>1</v>
      </c>
      <c r="I17" s="355">
        <f>IFERROR(IF(COUNT(OtherIND!J17),(OtherIND!J17),""),"")</f>
        <v>400</v>
      </c>
      <c r="J17" s="355" t="str">
        <f>IFERROR(IF(COUNT(OtherIND!K17),(OtherIND!K17),""),"")</f>
        <v/>
      </c>
      <c r="K17" s="135" t="str">
        <f>IFERROR(IF(COUNT(OtherIND!L17),(OtherIND!L17),""),"")</f>
        <v/>
      </c>
      <c r="L17" s="135">
        <f>IFERROR(IF(COUNT(OtherIND!M17),(OtherIND!M17),""),"")</f>
        <v>400</v>
      </c>
      <c r="M17" s="215">
        <f>+IFERROR(IF(COUNT(L17),ROUND(L17/'Shareholding Pattern'!$L$57*100,2),""),0)</f>
        <v>0</v>
      </c>
      <c r="N17" s="288">
        <f>IFERROR(IF(COUNT(OtherIND!O17),(OtherIND!O17),""),"")</f>
        <v>400</v>
      </c>
      <c r="O17" s="190" t="str">
        <f>IFERROR(IF(COUNT(OtherIND!P17),(OtherIND!P17),""),"")</f>
        <v/>
      </c>
      <c r="P17" s="355">
        <f>IFERROR(IF(COUNT(OtherIND!Q17),(OtherIND!Q17),""),"")</f>
        <v>400</v>
      </c>
      <c r="Q17" s="215">
        <f>IFERROR(IF(COUNT(OtherIND!R17),(OtherIND!R17),""),0)</f>
        <v>0</v>
      </c>
      <c r="R17" s="355" t="str">
        <f>IFERROR(IF(COUNT(OtherIND!S17),(OtherIND!S17),""),"")</f>
        <v/>
      </c>
      <c r="S17" s="355" t="str">
        <f>IFERROR(IF(COUNT(OtherIND!T17),(OtherIND!T17),""),"")</f>
        <v/>
      </c>
      <c r="T17" s="355" t="str">
        <f>IFERROR(IF(COUNT(OtherIND!U17),(OtherIND!U17),""),"")</f>
        <v/>
      </c>
      <c r="U17" s="136">
        <f>+IFERROR(IF(COUNT(L17,T17),ROUND(SUM(L17,T17)/SUM('Shareholding Pattern'!$L$57,'Shareholding Pattern'!$T$57)*100,2),""),0)</f>
        <v>0</v>
      </c>
      <c r="V17" s="211" t="str">
        <f>IFERROR(IF(COUNT(OtherIND!W17),(OtherIND!W17),""),"")</f>
        <v/>
      </c>
      <c r="W17" s="234" t="str">
        <f t="shared" si="0"/>
        <v/>
      </c>
      <c r="X17" s="211" t="str">
        <f>IFERROR(IF(COUNT(OtherIND!Y17),(OtherIND!Y17),""),"")</f>
        <v/>
      </c>
      <c r="Y17" s="136" t="str">
        <f t="shared" si="1"/>
        <v/>
      </c>
      <c r="Z17" s="355">
        <f>IFERROR(IF(COUNT(OtherIND!AA17),(OtherIND!AA17),""),"")</f>
        <v>0</v>
      </c>
      <c r="AA17" s="101"/>
      <c r="AR17" t="s">
        <v>187</v>
      </c>
      <c r="AX17" t="s">
        <v>332</v>
      </c>
      <c r="AZ17" t="s">
        <v>390</v>
      </c>
      <c r="BF17" t="s">
        <v>369</v>
      </c>
    </row>
    <row r="18" spans="5:58" ht="20.100000000000001" customHeight="1">
      <c r="E18" s="490" t="s">
        <v>35</v>
      </c>
      <c r="F18" s="490"/>
      <c r="G18" s="490"/>
      <c r="H18" s="64">
        <f>+IFERROR(IF(COUNT(H14:H17),ROUND(SUM(H14:H17),0),""),"")</f>
        <v>261</v>
      </c>
      <c r="I18" s="64">
        <f t="shared" ref="I18:Z18" si="2">+IFERROR(IF(COUNT(I14:I17),ROUND(SUM(I14:I17),0),""),"")</f>
        <v>11930012</v>
      </c>
      <c r="J18" s="64" t="str">
        <f t="shared" si="2"/>
        <v/>
      </c>
      <c r="K18" s="4" t="str">
        <f t="shared" si="2"/>
        <v/>
      </c>
      <c r="L18" s="64">
        <f t="shared" si="2"/>
        <v>11930012</v>
      </c>
      <c r="M18" s="175">
        <f>+IFERROR(IF(COUNT(L18),ROUND(L18/'Shareholding Pattern'!$L$57*100,2),""),0)</f>
        <v>54.2</v>
      </c>
      <c r="N18" s="142">
        <f t="shared" si="2"/>
        <v>11930012</v>
      </c>
      <c r="O18" s="142" t="str">
        <f t="shared" si="2"/>
        <v/>
      </c>
      <c r="P18" s="64">
        <f t="shared" si="2"/>
        <v>11930012</v>
      </c>
      <c r="Q18" s="183">
        <f>IFERROR(IF(COUNT(P18),ROUND(P18/$P$58*100,2),""),0)</f>
        <v>54.2</v>
      </c>
      <c r="R18" s="64" t="str">
        <f t="shared" si="2"/>
        <v/>
      </c>
      <c r="S18" s="64" t="str">
        <f t="shared" si="2"/>
        <v/>
      </c>
      <c r="T18" s="64" t="str">
        <f t="shared" si="2"/>
        <v/>
      </c>
      <c r="U18" s="137">
        <f>+IFERROR(IF(COUNT(L18,T18),ROUND(SUM(L18,T18)/SUM('Shareholding Pattern'!$L$57,'Shareholding Pattern'!$T$57)*100,2),""),0)</f>
        <v>54.2</v>
      </c>
      <c r="V18" s="64" t="str">
        <f t="shared" si="2"/>
        <v/>
      </c>
      <c r="W18" s="187" t="str">
        <f>+IFERROR(IF(COUNT(V18),ROUND(SUM(V18)/SUM(L18)*100,2),""),0)</f>
        <v/>
      </c>
      <c r="X18" s="64" t="str">
        <f t="shared" si="2"/>
        <v/>
      </c>
      <c r="Y18" s="138" t="str">
        <f>+IFERROR(IF(COUNT(X18),ROUND(SUM(X18)/SUM(L18)*100,2),""),0)</f>
        <v/>
      </c>
      <c r="Z18" s="64">
        <f t="shared" si="2"/>
        <v>11297812</v>
      </c>
      <c r="AA18" s="101"/>
      <c r="AR18" t="s">
        <v>188</v>
      </c>
      <c r="AX18" t="s">
        <v>333</v>
      </c>
      <c r="AZ18" t="s">
        <v>228</v>
      </c>
      <c r="BF18" t="s">
        <v>354</v>
      </c>
    </row>
    <row r="19" spans="5:58" ht="20.100000000000001" customHeight="1">
      <c r="E19" s="114" t="s">
        <v>36</v>
      </c>
      <c r="F19" s="38" t="s">
        <v>37</v>
      </c>
      <c r="G19" s="39"/>
      <c r="H19" s="147"/>
      <c r="I19" s="147"/>
      <c r="J19" s="147"/>
      <c r="K19" s="39"/>
      <c r="L19" s="39"/>
      <c r="M19" s="125"/>
      <c r="N19" s="143"/>
      <c r="O19" s="143"/>
      <c r="P19" s="147"/>
      <c r="Q19" s="125"/>
      <c r="R19" s="147"/>
      <c r="S19" s="147"/>
      <c r="T19" s="147"/>
      <c r="U19" s="39"/>
      <c r="V19" s="143"/>
      <c r="W19" s="39"/>
      <c r="X19" s="147"/>
      <c r="Y19" s="39"/>
      <c r="Z19" s="366"/>
      <c r="AA19" s="101"/>
      <c r="AX19" t="s">
        <v>39</v>
      </c>
      <c r="AZ19" t="s">
        <v>229</v>
      </c>
      <c r="BF19" t="s">
        <v>355</v>
      </c>
    </row>
    <row r="20" spans="5:58" ht="34.5" customHeight="1">
      <c r="E20" s="110" t="s">
        <v>26</v>
      </c>
      <c r="F20" s="249" t="s">
        <v>38</v>
      </c>
      <c r="H20" s="191">
        <f>IFERROR(IF(COUNT(Individuals!$AD$13),IF(Individuals!$AD$13=0,"0",Individuals!$AD$13),""),"")</f>
        <v>117</v>
      </c>
      <c r="I20" s="191">
        <f>IFERROR(IF(COUNT(Individuals!H134),(Individuals!H134),""),"")</f>
        <v>445500</v>
      </c>
      <c r="J20" s="191" t="str">
        <f>IFERROR(IF(COUNT(Individuals!I134),(Individuals!I134),""),"")</f>
        <v/>
      </c>
      <c r="K20" s="115" t="str">
        <f>IFERROR(IF(COUNT(Individuals!J134),(Individuals!J134),""),"")</f>
        <v/>
      </c>
      <c r="L20" s="191">
        <f>IFERROR(IF(COUNT(Individuals!K134),(Individuals!K134),""),"")</f>
        <v>445500</v>
      </c>
      <c r="M20" s="174">
        <f>+IFERROR(IF(COUNT(L20),ROUND(L20/'Shareholding Pattern'!$L$57*100,2),""),0)</f>
        <v>2.02</v>
      </c>
      <c r="N20" s="288">
        <f>IFERROR(IF(COUNT(Individuals!M134),(Individuals!M134),""),"")</f>
        <v>445500</v>
      </c>
      <c r="O20" s="190" t="str">
        <f>IFERROR(IF(COUNT(Individuals!N134),(Individuals!N134),""),"")</f>
        <v/>
      </c>
      <c r="P20" s="191">
        <f>IFERROR(IF(COUNT(Individuals!O134),(Individuals!O134),""),"")</f>
        <v>445500</v>
      </c>
      <c r="Q20" s="185">
        <f>IFERROR(IF(COUNT(Individuals!P134),(Individuals!P134),""),0)</f>
        <v>2.02</v>
      </c>
      <c r="R20" s="191" t="str">
        <f>IFERROR(IF(COUNT(Individuals!Q134),(Individuals!Q134),""),"")</f>
        <v/>
      </c>
      <c r="S20" s="191" t="str">
        <f>IFERROR(IF(COUNT(Individuals!R134),(Individuals!R134),""),"")</f>
        <v/>
      </c>
      <c r="T20" s="191" t="str">
        <f>IFERROR(IF(COUNT(Individuals!S134),(Individuals!S134),""),"")</f>
        <v/>
      </c>
      <c r="U20" s="139">
        <f>+IFERROR(IF(COUNT(L20,T20),ROUND(SUM(L20,T20)/SUM('Shareholding Pattern'!$L$57,'Shareholding Pattern'!$T$57)*100,2),""),0)</f>
        <v>2.02</v>
      </c>
      <c r="V20" s="211" t="str">
        <f>IFERROR(IF(COUNT(Individuals!U134),(Individuals!U134),""),"")</f>
        <v/>
      </c>
      <c r="W20" s="263" t="str">
        <f t="shared" ref="W20:W25" si="3">+IFERROR(IF(COUNT(V20),ROUND(SUM(V20)/SUM(L20)*100,2),""),0)</f>
        <v/>
      </c>
      <c r="X20" s="211" t="str">
        <f>IFERROR(IF(COUNT(Individuals!W134),(Individuals!W134),""),"")</f>
        <v/>
      </c>
      <c r="Y20" s="139" t="str">
        <f t="shared" ref="Y20:Y26" si="4">+IFERROR(IF(COUNT(X20),ROUND(SUM(X20)/SUM(L20)*100,2),""),0)</f>
        <v/>
      </c>
      <c r="Z20" s="191">
        <f>IFERROR(IF(COUNT(Individuals!Y134),(Individuals!Y134),""),"")</f>
        <v>0</v>
      </c>
      <c r="AA20" s="101"/>
      <c r="AR20" t="s">
        <v>189</v>
      </c>
      <c r="AX20" t="s">
        <v>40</v>
      </c>
      <c r="AZ20" t="s">
        <v>231</v>
      </c>
      <c r="BF20" t="s">
        <v>371</v>
      </c>
    </row>
    <row r="21" spans="5:58" ht="20.100000000000001" customHeight="1">
      <c r="E21" s="110" t="s">
        <v>28</v>
      </c>
      <c r="F21" s="251" t="s">
        <v>39</v>
      </c>
      <c r="H21" s="192" t="str">
        <f>IFERROR(IF(COUNT(Government!$AD$13),IF(Government!$AD$13=0,"0",Government!$AD$13),""),"")</f>
        <v/>
      </c>
      <c r="I21" s="192" t="str">
        <f>IFERROR(IF(COUNT(Government!H16),(Government!H16),""),"")</f>
        <v/>
      </c>
      <c r="J21" s="192" t="str">
        <f>IFERROR(IF(COUNT(Government!I16),(Government!I16),""),"")</f>
        <v/>
      </c>
      <c r="K21" s="111" t="str">
        <f>IFERROR(IF(COUNT(Government!J16),(Government!J16),""),"")</f>
        <v/>
      </c>
      <c r="L21" s="192" t="str">
        <f>IFERROR(IF(COUNT(Government!K16),(Government!K16),""),"")</f>
        <v/>
      </c>
      <c r="M21" s="173" t="str">
        <f>+IFERROR(IF(COUNT(L21),ROUND(L21/'Shareholding Pattern'!$L$57*100,2),""),0)</f>
        <v/>
      </c>
      <c r="N21" s="288" t="str">
        <f>IFERROR(IF(COUNT(Government!M16),(Government!M16),""),"")</f>
        <v/>
      </c>
      <c r="O21" s="190" t="str">
        <f>IFERROR(IF(COUNT(Government!N16),(Government!N16),""),"")</f>
        <v/>
      </c>
      <c r="P21" s="192" t="str">
        <f>IFERROR(IF(COUNT(Government!O16),(Government!O16),""),"")</f>
        <v/>
      </c>
      <c r="Q21" s="182" t="str">
        <f>IFERROR(IF(COUNT(Government!P16),(Government!P16),""),0)</f>
        <v/>
      </c>
      <c r="R21" s="192" t="str">
        <f>IFERROR(IF(COUNT(Government!Q16),(Government!Q16),""),"")</f>
        <v/>
      </c>
      <c r="S21" s="192" t="str">
        <f>IFERROR(IF(COUNT(Government!R16),(Government!R16),""),"")</f>
        <v/>
      </c>
      <c r="T21" s="192" t="str">
        <f>IFERROR(IF(COUNT(Government!S16),(Government!S16),""),"")</f>
        <v/>
      </c>
      <c r="U21" s="134" t="str">
        <f>+IFERROR(IF(COUNT(L21,T21),ROUND(SUM(L21,T21)/SUM('Shareholding Pattern'!$L$57,'Shareholding Pattern'!$T$57)*100,2),""),0)</f>
        <v/>
      </c>
      <c r="V21" s="211" t="str">
        <f>IFERROR(IF(COUNT(Government!U16),(Government!U16),""),"")</f>
        <v/>
      </c>
      <c r="W21" s="186" t="str">
        <f t="shared" si="3"/>
        <v/>
      </c>
      <c r="X21" s="211" t="str">
        <f>IFERROR(IF(COUNT(Government!W16),(Government!W16),""),"")</f>
        <v/>
      </c>
      <c r="Y21" s="134" t="str">
        <f t="shared" si="4"/>
        <v/>
      </c>
      <c r="Z21" s="192" t="str">
        <f>IFERROR(IF(COUNT(Government!Y16),(Government!Y16),""),"")</f>
        <v/>
      </c>
      <c r="AA21" s="101"/>
      <c r="AR21" t="s">
        <v>190</v>
      </c>
      <c r="AX21" t="s">
        <v>334</v>
      </c>
      <c r="AZ21" t="s">
        <v>230</v>
      </c>
      <c r="BF21" t="s">
        <v>356</v>
      </c>
    </row>
    <row r="22" spans="5:58" ht="20.100000000000001" customHeight="1">
      <c r="E22" s="110" t="s">
        <v>30</v>
      </c>
      <c r="F22" s="251" t="s">
        <v>40</v>
      </c>
      <c r="H22" s="192" t="str">
        <f>IFERROR(IF(COUNT(Institutions!$AD$13),IF(Institutions!$AD$13=0,"0",Institutions!$AD$13),""),"")</f>
        <v/>
      </c>
      <c r="I22" s="192" t="str">
        <f>IFERROR(IF(COUNT(Institutions!H16),(Institutions!H16),""),"")</f>
        <v/>
      </c>
      <c r="J22" s="192" t="str">
        <f>IFERROR(IF(COUNT(Institutions!I16),(Institutions!I16),""),"")</f>
        <v/>
      </c>
      <c r="K22" s="111" t="str">
        <f>IFERROR(IF(COUNT(Institutions!J16),(Institutions!J16),""),"")</f>
        <v/>
      </c>
      <c r="L22" s="192" t="str">
        <f>IFERROR(IF(COUNT(Institutions!K16),(Institutions!K16),""),"")</f>
        <v/>
      </c>
      <c r="M22" s="173" t="str">
        <f>+IFERROR(IF(COUNT(L22),ROUND(L22/'Shareholding Pattern'!$L$57*100,2),""),0)</f>
        <v/>
      </c>
      <c r="N22" s="288" t="str">
        <f>IFERROR(IF(COUNT(Institutions!M16),(Institutions!M16),""),"")</f>
        <v/>
      </c>
      <c r="O22" s="190" t="str">
        <f>IFERROR(IF(COUNT(Institutions!N16),(Institutions!N16),""),"")</f>
        <v/>
      </c>
      <c r="P22" s="192" t="str">
        <f>IFERROR(IF(COUNT(Institutions!O16),(Institutions!O16),""),"")</f>
        <v/>
      </c>
      <c r="Q22" s="182" t="str">
        <f>IFERROR(IF(COUNT(Institutions!P16),(Institutions!P16),""),0)</f>
        <v/>
      </c>
      <c r="R22" s="192" t="str">
        <f>IFERROR(IF(COUNT(Institutions!Q16),(Institutions!Q16),""),"")</f>
        <v/>
      </c>
      <c r="S22" s="192" t="str">
        <f>IFERROR(IF(COUNT(Institutions!R16),(Institutions!R16),""),"")</f>
        <v/>
      </c>
      <c r="T22" s="192" t="str">
        <f>IFERROR(IF(COUNT(Institutions!S16),(Institutions!S16),""),"")</f>
        <v/>
      </c>
      <c r="U22" s="134" t="str">
        <f>+IFERROR(IF(COUNT(L22,T22),ROUND(SUM(L22,T22)/SUM('Shareholding Pattern'!$L$57,'Shareholding Pattern'!$T$57)*100,2),""),0)</f>
        <v/>
      </c>
      <c r="V22" s="211" t="str">
        <f>IFERROR(IF(COUNT(Institutions!U16),(Institutions!U16),""),"")</f>
        <v/>
      </c>
      <c r="W22" s="186" t="str">
        <f t="shared" si="3"/>
        <v/>
      </c>
      <c r="X22" s="211" t="str">
        <f>IFERROR(IF(COUNT(Institutions!W16),(Institutions!W16),""),"")</f>
        <v/>
      </c>
      <c r="Y22" s="134" t="str">
        <f t="shared" si="4"/>
        <v/>
      </c>
      <c r="Z22" s="192" t="str">
        <f>IFERROR(IF(COUNT(Institutions!Y16),(Institutions!Y16),""),"")</f>
        <v/>
      </c>
      <c r="AA22" s="101"/>
      <c r="AR22" t="s">
        <v>192</v>
      </c>
      <c r="AX22" t="s">
        <v>335</v>
      </c>
      <c r="AZ22" t="s">
        <v>232</v>
      </c>
      <c r="BF22" t="s">
        <v>372</v>
      </c>
    </row>
    <row r="23" spans="5:58" ht="20.100000000000001" customHeight="1">
      <c r="E23" s="110" t="s">
        <v>32</v>
      </c>
      <c r="F23" s="251" t="s">
        <v>41</v>
      </c>
      <c r="H23" s="192" t="str">
        <f>IFERROR(IF(COUNT(FPIPromoter!$AD$13),IF(FPIPromoter!$AD$13=0,"0",FPIPromoter!$AD$13),""),"")</f>
        <v/>
      </c>
      <c r="I23" s="192" t="str">
        <f>IFERROR(IF(COUNT(FPIPromoter!H16),(FPIPromoter!H16),""),"")</f>
        <v/>
      </c>
      <c r="J23" s="192" t="str">
        <f>IFERROR(IF(COUNT(FPIPromoter!I16),(FPIPromoter!I16),""),"")</f>
        <v/>
      </c>
      <c r="K23" s="111" t="str">
        <f>IFERROR(IF(COUNT(FPIPromoter!J16),(FPIPromoter!J16),""),"")</f>
        <v/>
      </c>
      <c r="L23" s="192" t="str">
        <f>IFERROR(IF(COUNT(FPIPromoter!K16),(FPIPromoter!K16),""),"")</f>
        <v/>
      </c>
      <c r="M23" s="173" t="str">
        <f>+IFERROR(IF(COUNT(L23),ROUND(L23/'Shareholding Pattern'!$L$57*100,2),""),0)</f>
        <v/>
      </c>
      <c r="N23" s="288" t="str">
        <f>IFERROR(IF(COUNT(FPIPromoter!M16),(FPIPromoter!M16),""),"")</f>
        <v/>
      </c>
      <c r="O23" s="190" t="str">
        <f>IFERROR(IF(COUNT(FPIPromoter!N16),(FPIPromoter!N16),""),"")</f>
        <v/>
      </c>
      <c r="P23" s="192" t="str">
        <f>IFERROR(IF(COUNT(FPIPromoter!O16),(FPIPromoter!O16),""),"")</f>
        <v/>
      </c>
      <c r="Q23" s="182" t="str">
        <f>IFERROR(IF(COUNT(FPIPromoter!P16),(FPIPromoter!P16),""),0)</f>
        <v/>
      </c>
      <c r="R23" s="192" t="str">
        <f>IFERROR(IF(COUNT(FPIPromoter!Q16),(FPIPromoter!Q16),""),"")</f>
        <v/>
      </c>
      <c r="S23" s="192" t="str">
        <f>IFERROR(IF(COUNT(FPIPromoter!R16),(FPIPromoter!R16),""),"")</f>
        <v/>
      </c>
      <c r="T23" s="192" t="str">
        <f>IFERROR(IF(COUNT(FPIPromoter!S16),(FPIPromoter!S16),""),"")</f>
        <v/>
      </c>
      <c r="U23" s="134" t="str">
        <f>+IFERROR(IF(COUNT(L23,T23),ROUND(SUM(L23,T23)/SUM('Shareholding Pattern'!$L$57,'Shareholding Pattern'!$T$57)*100,2),""),0)</f>
        <v/>
      </c>
      <c r="V23" s="211" t="str">
        <f>IFERROR(IF(COUNT(FPIPromoter!U16),(FPIPromoter!U16),""),"")</f>
        <v/>
      </c>
      <c r="W23" s="186" t="str">
        <f t="shared" si="3"/>
        <v/>
      </c>
      <c r="X23" s="211" t="str">
        <f>IFERROR(IF(COUNT(FPIPromoter!W16),(FPIPromoter!W16),""),"")</f>
        <v/>
      </c>
      <c r="Y23" s="134" t="str">
        <f t="shared" si="4"/>
        <v/>
      </c>
      <c r="Z23" s="192" t="str">
        <f>IFERROR(IF(COUNT(FPIPromoter!Y16),(FPIPromoter!Y16),""),"")</f>
        <v/>
      </c>
      <c r="AA23" s="101"/>
      <c r="AR23" t="s">
        <v>191</v>
      </c>
      <c r="AX23" t="s">
        <v>336</v>
      </c>
      <c r="AZ23" t="s">
        <v>233</v>
      </c>
      <c r="BF23" t="s">
        <v>373</v>
      </c>
    </row>
    <row r="24" spans="5:58" ht="20.100000000000001" customHeight="1">
      <c r="E24" s="116" t="s">
        <v>42</v>
      </c>
      <c r="F24" s="253" t="s">
        <v>33</v>
      </c>
      <c r="H24" s="219" t="str">
        <f>IFERROR(IF(COUNT(OtherForeign!$AG$13),IF(OtherForeign!$AG$13=0,"0",OtherForeign!$AG$13),""),"")</f>
        <v/>
      </c>
      <c r="I24" s="219" t="str">
        <f>IFERROR(IF(COUNT(OtherForeign!J16),(OtherForeign!J16),""),"")</f>
        <v/>
      </c>
      <c r="J24" s="219" t="str">
        <f>IFERROR(IF(COUNT(OtherForeign!K16),(OtherForeign!K16),""),"")</f>
        <v/>
      </c>
      <c r="K24" s="117" t="str">
        <f>IFERROR(IF(COUNT(OtherForeign!L16),(OtherForeign!L16),""),"")</f>
        <v/>
      </c>
      <c r="L24" s="219" t="str">
        <f>IFERROR(IF(COUNT(OtherForeign!M16),(OtherForeign!M16),""),"")</f>
        <v/>
      </c>
      <c r="M24" s="215" t="str">
        <f>+IFERROR(IF(COUNT(L24),ROUND(L24/'Shareholding Pattern'!$L$57*100,2),""),0)</f>
        <v/>
      </c>
      <c r="N24" s="288" t="str">
        <f>IFERROR(IF(COUNT(OtherForeign!O16),(OtherForeign!O16),""),"")</f>
        <v/>
      </c>
      <c r="O24" s="190" t="str">
        <f>IFERROR(IF(COUNT(OtherForeign!P16),(OtherForeign!P16),""),"")</f>
        <v/>
      </c>
      <c r="P24" s="219" t="str">
        <f>IFERROR(IF(COUNT(OtherForeign!Q16),(OtherForeign!Q16),""),"")</f>
        <v/>
      </c>
      <c r="Q24" s="220" t="str">
        <f>IFERROR(IF(COUNT(OtherForeign!R16),(OtherForeign!R16),""),0)</f>
        <v/>
      </c>
      <c r="R24" s="219" t="str">
        <f>IFERROR(IF(COUNT(OtherForeign!S16),(OtherForeign!S16),""),"")</f>
        <v/>
      </c>
      <c r="S24" s="219" t="str">
        <f>IFERROR(IF(COUNT(OtherForeign!T16),(OtherForeign!T16),""),"")</f>
        <v/>
      </c>
      <c r="T24" s="219" t="str">
        <f>IFERROR(IF(COUNT(OtherForeign!U16),(OtherForeign!U16),""),"")</f>
        <v/>
      </c>
      <c r="U24" s="136" t="str">
        <f>+IFERROR(IF(COUNT(L24,T24),ROUND(SUM(L24,T24)/SUM('Shareholding Pattern'!$L$57,'Shareholding Pattern'!$T$57)*100,2),""),0)</f>
        <v/>
      </c>
      <c r="V24" s="211" t="str">
        <f>IFERROR(IF(COUNT(OtherForeign!W16),(OtherForeign!W16),""),"")</f>
        <v/>
      </c>
      <c r="W24" s="234" t="str">
        <f t="shared" si="3"/>
        <v/>
      </c>
      <c r="X24" s="211" t="str">
        <f>IFERROR(IF(COUNT(OtherForeign!Y16),(OtherForeign!Y16),""),"")</f>
        <v/>
      </c>
      <c r="Y24" s="136" t="str">
        <f t="shared" si="4"/>
        <v/>
      </c>
      <c r="Z24" s="219" t="str">
        <f>IFERROR(IF(COUNT(OtherForeign!AA16),(OtherForeign!AA16),""),"")</f>
        <v/>
      </c>
      <c r="AA24" s="101"/>
      <c r="AR24" t="s">
        <v>193</v>
      </c>
      <c r="AX24" t="s">
        <v>337</v>
      </c>
      <c r="AZ24" t="s">
        <v>234</v>
      </c>
      <c r="BF24" t="s">
        <v>357</v>
      </c>
    </row>
    <row r="25" spans="5:58" ht="20.100000000000001" customHeight="1">
      <c r="E25" s="490" t="s">
        <v>43</v>
      </c>
      <c r="F25" s="490"/>
      <c r="G25" s="490"/>
      <c r="H25" s="160">
        <f>+IFERROR(IF(COUNT(H20:H24),ROUND(SUM(H20:H24),0),""),"")</f>
        <v>117</v>
      </c>
      <c r="I25" s="160">
        <f t="shared" ref="I25:Z25" si="5">+IFERROR(IF(COUNT(I20:I24),ROUND(SUM(I20:I24),0),""),"")</f>
        <v>445500</v>
      </c>
      <c r="J25" s="160" t="str">
        <f t="shared" si="5"/>
        <v/>
      </c>
      <c r="K25" s="158" t="str">
        <f t="shared" si="5"/>
        <v/>
      </c>
      <c r="L25" s="160">
        <f t="shared" si="5"/>
        <v>445500</v>
      </c>
      <c r="M25" s="175">
        <f>+IFERROR(IF(COUNT(L25),ROUND(L25/'Shareholding Pattern'!$L$57*100,2),""),0)</f>
        <v>2.02</v>
      </c>
      <c r="N25" s="159">
        <f t="shared" si="5"/>
        <v>445500</v>
      </c>
      <c r="O25" s="159" t="str">
        <f t="shared" si="5"/>
        <v/>
      </c>
      <c r="P25" s="160">
        <f t="shared" si="5"/>
        <v>445500</v>
      </c>
      <c r="Q25" s="183">
        <f>IFERROR(IF(COUNT(P25),ROUND(P25/$P$58*100,2),""),0)</f>
        <v>2.02</v>
      </c>
      <c r="R25" s="356" t="str">
        <f t="shared" si="5"/>
        <v/>
      </c>
      <c r="S25" s="356" t="str">
        <f t="shared" si="5"/>
        <v/>
      </c>
      <c r="T25" s="160" t="str">
        <f t="shared" si="5"/>
        <v/>
      </c>
      <c r="U25" s="137">
        <f>+IFERROR(IF(COUNT(L25,T25),ROUND(SUM(L25,T25)/SUM('Shareholding Pattern'!$L$57,'Shareholding Pattern'!$T$57)*100,2),""),0)</f>
        <v>2.02</v>
      </c>
      <c r="V25" s="160" t="str">
        <f t="shared" si="5"/>
        <v/>
      </c>
      <c r="W25" s="187" t="str">
        <f t="shared" si="3"/>
        <v/>
      </c>
      <c r="X25" s="64" t="str">
        <f t="shared" si="5"/>
        <v/>
      </c>
      <c r="Y25" s="138" t="str">
        <f t="shared" si="4"/>
        <v/>
      </c>
      <c r="Z25" s="160">
        <f t="shared" si="5"/>
        <v>0</v>
      </c>
      <c r="AR25" t="s">
        <v>194</v>
      </c>
      <c r="AX25" t="s">
        <v>220</v>
      </c>
      <c r="AZ25" t="s">
        <v>235</v>
      </c>
      <c r="BF25" t="s">
        <v>358</v>
      </c>
    </row>
    <row r="26" spans="5:58" ht="36.75" customHeight="1">
      <c r="E26" s="489" t="s">
        <v>105</v>
      </c>
      <c r="F26" s="489"/>
      <c r="G26" s="489"/>
      <c r="H26" s="160">
        <f t="shared" ref="H26:Z26" si="6">+IFERROR(IF(COUNT(H18,H25),ROUND(SUM(H18,H25),0),""),"")</f>
        <v>378</v>
      </c>
      <c r="I26" s="160">
        <f t="shared" si="6"/>
        <v>12375512</v>
      </c>
      <c r="J26" s="160" t="str">
        <f t="shared" si="6"/>
        <v/>
      </c>
      <c r="K26" s="158" t="str">
        <f t="shared" si="6"/>
        <v/>
      </c>
      <c r="L26" s="160">
        <f t="shared" si="6"/>
        <v>12375512</v>
      </c>
      <c r="M26" s="175">
        <f>+IFERROR(IF(COUNT(L26),ROUND(L26/'Shareholding Pattern'!$L$57*100,2),""),0)</f>
        <v>56.22</v>
      </c>
      <c r="N26" s="159">
        <f t="shared" si="6"/>
        <v>12375512</v>
      </c>
      <c r="O26" s="159" t="str">
        <f t="shared" si="6"/>
        <v/>
      </c>
      <c r="P26" s="160">
        <f t="shared" si="6"/>
        <v>12375512</v>
      </c>
      <c r="Q26" s="183">
        <f>IFERROR(IF(COUNT(P26),ROUND(P26/$P$58*100,2),""),0)</f>
        <v>56.22</v>
      </c>
      <c r="R26" s="356" t="str">
        <f t="shared" si="6"/>
        <v/>
      </c>
      <c r="S26" s="356" t="str">
        <f t="shared" si="6"/>
        <v/>
      </c>
      <c r="T26" s="160" t="str">
        <f t="shared" si="6"/>
        <v/>
      </c>
      <c r="U26" s="137">
        <f>+IFERROR(IF(COUNT(L26,T26),ROUND(SUM(L26,T26)/SUM('Shareholding Pattern'!$L$57,'Shareholding Pattern'!$T$57)*100,2),""),0)</f>
        <v>56.22</v>
      </c>
      <c r="V26" s="160" t="str">
        <f t="shared" si="6"/>
        <v/>
      </c>
      <c r="W26" s="187" t="str">
        <f>+IFERROR(IF(COUNT(V26),ROUND(SUM(V26)/SUM(L26)*100,2),""),0)</f>
        <v/>
      </c>
      <c r="X26" s="160" t="str">
        <f t="shared" si="6"/>
        <v/>
      </c>
      <c r="Y26" s="138" t="str">
        <f t="shared" si="4"/>
        <v/>
      </c>
      <c r="Z26" s="160">
        <f t="shared" si="6"/>
        <v>11297812</v>
      </c>
      <c r="AR26" t="s">
        <v>195</v>
      </c>
      <c r="AX26" t="s">
        <v>338</v>
      </c>
      <c r="AZ26" t="s">
        <v>236</v>
      </c>
      <c r="BF26" t="s">
        <v>359</v>
      </c>
    </row>
    <row r="27" spans="5:58" ht="33" customHeight="1">
      <c r="E27" s="157"/>
      <c r="F27" s="247" t="s">
        <v>427</v>
      </c>
      <c r="M27"/>
      <c r="N27"/>
      <c r="O27"/>
      <c r="Q27"/>
      <c r="U27"/>
      <c r="V27"/>
      <c r="W27"/>
      <c r="X27"/>
      <c r="Y27"/>
      <c r="AX27" t="s">
        <v>339</v>
      </c>
      <c r="AZ27" t="s">
        <v>237</v>
      </c>
      <c r="BF27" t="s">
        <v>360</v>
      </c>
    </row>
    <row r="28" spans="5:58" ht="31.5" customHeight="1">
      <c r="E28" s="118" t="s">
        <v>44</v>
      </c>
      <c r="F28" s="325" t="s">
        <v>45</v>
      </c>
      <c r="G28" s="326"/>
      <c r="H28" s="371" t="s">
        <v>507</v>
      </c>
      <c r="I28" s="357"/>
      <c r="J28" s="357"/>
      <c r="K28" s="326"/>
      <c r="L28" s="326"/>
      <c r="M28" s="326"/>
      <c r="N28" s="326"/>
      <c r="O28" s="326"/>
      <c r="P28" s="357"/>
      <c r="Q28" s="326"/>
      <c r="R28" s="357"/>
      <c r="S28" s="357"/>
      <c r="T28" s="357"/>
      <c r="U28" s="326"/>
      <c r="V28" s="326"/>
      <c r="W28" s="326"/>
      <c r="X28" s="326"/>
      <c r="Y28" s="326"/>
      <c r="Z28" s="367"/>
      <c r="AX28" t="s">
        <v>340</v>
      </c>
      <c r="AZ28" t="s">
        <v>238</v>
      </c>
      <c r="BF28" t="s">
        <v>361</v>
      </c>
    </row>
    <row r="29" spans="5:58" ht="20.100000000000001" customHeight="1">
      <c r="E29" s="108" t="s">
        <v>24</v>
      </c>
      <c r="F29" s="508" t="s">
        <v>40</v>
      </c>
      <c r="G29" s="509"/>
      <c r="H29" s="509"/>
      <c r="I29" s="509"/>
      <c r="J29" s="509"/>
      <c r="K29" s="509"/>
      <c r="L29" s="509"/>
      <c r="M29" s="509"/>
      <c r="N29" s="509"/>
      <c r="O29" s="509"/>
      <c r="P29" s="509"/>
      <c r="Q29" s="509"/>
      <c r="R29" s="509"/>
      <c r="S29" s="509"/>
      <c r="T29" s="509"/>
      <c r="U29" s="509"/>
      <c r="V29" s="509"/>
      <c r="W29" s="509"/>
      <c r="X29" s="509"/>
      <c r="Y29" s="509"/>
      <c r="Z29" s="509"/>
      <c r="AX29" t="s">
        <v>341</v>
      </c>
      <c r="AZ29" t="s">
        <v>239</v>
      </c>
      <c r="BF29" t="s">
        <v>362</v>
      </c>
    </row>
    <row r="30" spans="5:58" ht="20.100000000000001" customHeight="1">
      <c r="E30" s="110" t="s">
        <v>26</v>
      </c>
      <c r="F30" s="254" t="s">
        <v>46</v>
      </c>
      <c r="H30" s="296">
        <v>1</v>
      </c>
      <c r="I30" s="296">
        <v>16300</v>
      </c>
      <c r="J30" s="296"/>
      <c r="K30" s="132"/>
      <c r="L30" s="216">
        <f>+IFERROR(IF(COUNT(I30:K30),ROUND(SUM(I30:K30),0),""),"")</f>
        <v>16300</v>
      </c>
      <c r="M30" s="217">
        <f>+IFERROR(IF(COUNT(L30),ROUND(L30/'Shareholding Pattern'!$L$57*100,2),""),"")</f>
        <v>7.0000000000000007E-2</v>
      </c>
      <c r="N30" s="324">
        <f t="shared" ref="N30" si="7">IF(I30="","",I30)</f>
        <v>16300</v>
      </c>
      <c r="O30" s="132"/>
      <c r="P30" s="192">
        <f>+IFERROR(IF(COUNT(N30:O30),ROUND(SUM(N30:O30),0),""),"")</f>
        <v>16300</v>
      </c>
      <c r="Q30" s="182">
        <f>+IFERROR(IF(COUNT(P30),ROUND(P30/'Shareholding Pattern'!$P$58*100,2),""),"")</f>
        <v>7.0000000000000007E-2</v>
      </c>
      <c r="R30" s="296"/>
      <c r="S30" s="296"/>
      <c r="T30" s="192" t="str">
        <f>+IFERROR(IF(COUNT(R30:S30),ROUND(SUM(R30:S30),0),""),"")</f>
        <v/>
      </c>
      <c r="U30" s="218">
        <f>+IFERROR(IF(COUNT(L30,T30),ROUND(SUM(L30,T30)/SUM('Shareholding Pattern'!$L$57,'Shareholding Pattern'!$T$57)*100,2),""),"")</f>
        <v>7.0000000000000007E-2</v>
      </c>
      <c r="V30" s="132"/>
      <c r="W30" s="186" t="str">
        <f t="shared" ref="W30:W41" si="8">+IFERROR(IF(COUNT(V30),ROUND(SUM(V30)/SUM(L30)*100,2),""),0)</f>
        <v/>
      </c>
      <c r="X30" s="493"/>
      <c r="Y30" s="494"/>
      <c r="Z30" s="296">
        <v>0</v>
      </c>
      <c r="AR30" t="s">
        <v>310</v>
      </c>
      <c r="AX30" t="s">
        <v>342</v>
      </c>
      <c r="AZ30" t="s">
        <v>240</v>
      </c>
      <c r="BF30" t="s">
        <v>363</v>
      </c>
    </row>
    <row r="31" spans="5:58" ht="20.100000000000001" customHeight="1">
      <c r="E31" s="110" t="s">
        <v>28</v>
      </c>
      <c r="F31" s="251" t="s">
        <v>47</v>
      </c>
      <c r="H31" s="296"/>
      <c r="I31" s="296"/>
      <c r="J31" s="296"/>
      <c r="K31" s="132"/>
      <c r="L31" s="192" t="str">
        <f t="shared" ref="L31:L39" si="9">+IFERROR(IF(COUNT(I31:K31),ROUND(SUM(I31:K31),0),""),"")</f>
        <v/>
      </c>
      <c r="M31" s="217" t="str">
        <f>+IFERROR(IF(COUNT(L31),ROUND(L31/'Shareholding Pattern'!$L$57*100,2),""),"")</f>
        <v/>
      </c>
      <c r="N31" s="324" t="str">
        <f>IF(I31="","",I31)</f>
        <v/>
      </c>
      <c r="O31" s="132"/>
      <c r="P31" s="192" t="str">
        <f t="shared" ref="P31:P38" si="10">+IFERROR(IF(COUNT(N31:O31),ROUND(SUM(N31:O31),0),""),"")</f>
        <v/>
      </c>
      <c r="Q31" s="182" t="str">
        <f>+IFERROR(IF(COUNT(P31),ROUND(P31/'Shareholding Pattern'!$P$58*100,2),""),"")</f>
        <v/>
      </c>
      <c r="R31" s="296"/>
      <c r="S31" s="296"/>
      <c r="T31" s="192" t="str">
        <f t="shared" ref="T31:T38" si="11">+IFERROR(IF(COUNT(R31:S31),ROUND(SUM(R31:S31),0),""),"")</f>
        <v/>
      </c>
      <c r="U31" s="218" t="str">
        <f>+IFERROR(IF(COUNT(L31,T31),ROUND(SUM(L31,T31)/SUM('Shareholding Pattern'!$L$57,'Shareholding Pattern'!$T$57)*100,2),""),"")</f>
        <v/>
      </c>
      <c r="V31" s="132"/>
      <c r="W31" s="186" t="str">
        <f t="shared" si="8"/>
        <v/>
      </c>
      <c r="X31" s="495"/>
      <c r="Y31" s="496"/>
      <c r="Z31" s="296"/>
      <c r="AR31" t="s">
        <v>196</v>
      </c>
      <c r="AX31" t="s">
        <v>343</v>
      </c>
      <c r="AZ31" t="s">
        <v>241</v>
      </c>
      <c r="BF31" t="s">
        <v>374</v>
      </c>
    </row>
    <row r="32" spans="5:58" ht="20.100000000000001" customHeight="1">
      <c r="E32" s="110" t="s">
        <v>30</v>
      </c>
      <c r="F32" s="251" t="s">
        <v>48</v>
      </c>
      <c r="H32" s="296"/>
      <c r="I32" s="296"/>
      <c r="J32" s="296"/>
      <c r="K32" s="132"/>
      <c r="L32" s="192" t="str">
        <f t="shared" si="9"/>
        <v/>
      </c>
      <c r="M32" s="217" t="str">
        <f>+IFERROR(IF(COUNT(L32),ROUND(L32/'Shareholding Pattern'!$L$57*100,2),""),"")</f>
        <v/>
      </c>
      <c r="N32" s="324" t="str">
        <f t="shared" ref="N32:N38" si="12">IF(I32="","",I32)</f>
        <v/>
      </c>
      <c r="O32" s="132"/>
      <c r="P32" s="192" t="str">
        <f t="shared" si="10"/>
        <v/>
      </c>
      <c r="Q32" s="182" t="str">
        <f>+IFERROR(IF(COUNT(P32),ROUND(P32/'Shareholding Pattern'!$P$58*100,2),""),"")</f>
        <v/>
      </c>
      <c r="R32" s="296"/>
      <c r="S32" s="296"/>
      <c r="T32" s="192" t="str">
        <f t="shared" si="11"/>
        <v/>
      </c>
      <c r="U32" s="218" t="str">
        <f>+IFERROR(IF(COUNT(L32,T32),ROUND(SUM(L32,T32)/SUM('Shareholding Pattern'!$L$57,'Shareholding Pattern'!$T$57)*100,2),""),"")</f>
        <v/>
      </c>
      <c r="V32" s="132"/>
      <c r="W32" s="186" t="str">
        <f t="shared" si="8"/>
        <v/>
      </c>
      <c r="X32" s="495"/>
      <c r="Y32" s="496"/>
      <c r="Z32" s="296"/>
      <c r="AR32" t="s">
        <v>197</v>
      </c>
      <c r="AX32" t="s">
        <v>221</v>
      </c>
      <c r="AZ32" t="s">
        <v>242</v>
      </c>
      <c r="BF32" t="s">
        <v>364</v>
      </c>
    </row>
    <row r="33" spans="5:58" ht="20.100000000000001" customHeight="1">
      <c r="E33" s="110" t="s">
        <v>32</v>
      </c>
      <c r="F33" s="251" t="s">
        <v>49</v>
      </c>
      <c r="H33" s="296"/>
      <c r="I33" s="296"/>
      <c r="J33" s="296"/>
      <c r="K33" s="132"/>
      <c r="L33" s="192" t="str">
        <f t="shared" si="9"/>
        <v/>
      </c>
      <c r="M33" s="217" t="str">
        <f>+IFERROR(IF(COUNT(L33),ROUND(L33/'Shareholding Pattern'!$L$57*100,2),""),"")</f>
        <v/>
      </c>
      <c r="N33" s="324" t="str">
        <f t="shared" si="12"/>
        <v/>
      </c>
      <c r="O33" s="132"/>
      <c r="P33" s="192" t="str">
        <f t="shared" si="10"/>
        <v/>
      </c>
      <c r="Q33" s="182" t="str">
        <f>+IFERROR(IF(COUNT(P33),ROUND(P33/'Shareholding Pattern'!$P$58*100,2),""),"")</f>
        <v/>
      </c>
      <c r="R33" s="296"/>
      <c r="S33" s="296"/>
      <c r="T33" s="192" t="str">
        <f t="shared" si="11"/>
        <v/>
      </c>
      <c r="U33" s="218" t="str">
        <f>+IFERROR(IF(COUNT(L33,T33),ROUND(SUM(L33,T33)/SUM('Shareholding Pattern'!$L$57,'Shareholding Pattern'!$T$57)*100,2),""),"")</f>
        <v/>
      </c>
      <c r="V33" s="132"/>
      <c r="W33" s="186" t="str">
        <f t="shared" si="8"/>
        <v/>
      </c>
      <c r="X33" s="495"/>
      <c r="Y33" s="496"/>
      <c r="Z33" s="296"/>
      <c r="AR33" t="s">
        <v>198</v>
      </c>
      <c r="AX33" t="s">
        <v>222</v>
      </c>
      <c r="AZ33" t="s">
        <v>243</v>
      </c>
      <c r="BF33" t="s">
        <v>365</v>
      </c>
    </row>
    <row r="34" spans="5:58" ht="20.100000000000001" customHeight="1">
      <c r="E34" s="110" t="s">
        <v>42</v>
      </c>
      <c r="F34" s="251" t="s">
        <v>50</v>
      </c>
      <c r="H34" s="296"/>
      <c r="I34" s="296"/>
      <c r="J34" s="296"/>
      <c r="K34" s="132"/>
      <c r="L34" s="192" t="str">
        <f t="shared" si="9"/>
        <v/>
      </c>
      <c r="M34" s="217" t="str">
        <f>+IFERROR(IF(COUNT(L34),ROUND(L34/'Shareholding Pattern'!$L$57*100,2),""),"")</f>
        <v/>
      </c>
      <c r="N34" s="324" t="str">
        <f t="shared" si="12"/>
        <v/>
      </c>
      <c r="O34" s="132"/>
      <c r="P34" s="192" t="str">
        <f t="shared" si="10"/>
        <v/>
      </c>
      <c r="Q34" s="182" t="str">
        <f>+IFERROR(IF(COUNT(P34),ROUND(P34/'Shareholding Pattern'!$P$58*100,2),""),"")</f>
        <v/>
      </c>
      <c r="R34" s="296"/>
      <c r="S34" s="296"/>
      <c r="T34" s="192" t="str">
        <f>+IFERROR(IF(COUNT(R34,S34),ROUND(SUM(R34,S34),0),""),"")</f>
        <v/>
      </c>
      <c r="U34" s="218" t="str">
        <f>+IFERROR(IF(COUNT(L34,T34),ROUND(SUM(L34,T34)/SUM('Shareholding Pattern'!$L$57,'Shareholding Pattern'!$T$57)*100,2),""),"")</f>
        <v/>
      </c>
      <c r="V34" s="132"/>
      <c r="W34" s="186" t="str">
        <f t="shared" si="8"/>
        <v/>
      </c>
      <c r="X34" s="495"/>
      <c r="Y34" s="496"/>
      <c r="Z34" s="296"/>
      <c r="AR34" t="s">
        <v>199</v>
      </c>
      <c r="AX34" t="s">
        <v>223</v>
      </c>
      <c r="AZ34" t="s">
        <v>244</v>
      </c>
      <c r="BF34" t="s">
        <v>366</v>
      </c>
    </row>
    <row r="35" spans="5:58" ht="20.100000000000001" customHeight="1">
      <c r="E35" s="110" t="s">
        <v>51</v>
      </c>
      <c r="F35" s="251" t="s">
        <v>31</v>
      </c>
      <c r="H35" s="296">
        <v>5</v>
      </c>
      <c r="I35" s="296">
        <v>70000</v>
      </c>
      <c r="J35" s="296"/>
      <c r="K35" s="132"/>
      <c r="L35" s="192">
        <f t="shared" si="9"/>
        <v>70000</v>
      </c>
      <c r="M35" s="217">
        <f>+IFERROR(IF(COUNT(L35),ROUND(L35/'Shareholding Pattern'!$L$57*100,2),""),"")</f>
        <v>0.32</v>
      </c>
      <c r="N35" s="324">
        <f t="shared" si="12"/>
        <v>70000</v>
      </c>
      <c r="O35" s="132"/>
      <c r="P35" s="192">
        <f t="shared" si="10"/>
        <v>70000</v>
      </c>
      <c r="Q35" s="182">
        <f>+IFERROR(IF(COUNT(P35),ROUND(P35/'Shareholding Pattern'!$P$58*100,2),""),"")</f>
        <v>0.32</v>
      </c>
      <c r="R35" s="296"/>
      <c r="S35" s="296"/>
      <c r="T35" s="192" t="str">
        <f t="shared" si="11"/>
        <v/>
      </c>
      <c r="U35" s="218">
        <f>+IFERROR(IF(COUNT(L35,T35),ROUND(SUM(L35,T35)/SUM('Shareholding Pattern'!$L$57,'Shareholding Pattern'!$T$57)*100,2),""),"")</f>
        <v>0.32</v>
      </c>
      <c r="V35" s="132"/>
      <c r="W35" s="186" t="str">
        <f t="shared" si="8"/>
        <v/>
      </c>
      <c r="X35" s="495"/>
      <c r="Y35" s="496"/>
      <c r="Z35" s="296">
        <v>0</v>
      </c>
      <c r="AR35" t="s">
        <v>200</v>
      </c>
      <c r="AX35" t="s">
        <v>224</v>
      </c>
      <c r="AZ35" t="s">
        <v>389</v>
      </c>
      <c r="BF35" t="s">
        <v>367</v>
      </c>
    </row>
    <row r="36" spans="5:58" ht="20.100000000000001" customHeight="1">
      <c r="E36" s="110" t="s">
        <v>52</v>
      </c>
      <c r="F36" s="251" t="s">
        <v>53</v>
      </c>
      <c r="H36" s="296"/>
      <c r="I36" s="296"/>
      <c r="J36" s="296"/>
      <c r="K36" s="132"/>
      <c r="L36" s="192" t="str">
        <f t="shared" si="9"/>
        <v/>
      </c>
      <c r="M36" s="217" t="str">
        <f>+IFERROR(IF(COUNT(L36),ROUND(L36/'Shareholding Pattern'!$L$57*100,2),""),"")</f>
        <v/>
      </c>
      <c r="N36" s="324" t="str">
        <f t="shared" si="12"/>
        <v/>
      </c>
      <c r="O36" s="132"/>
      <c r="P36" s="192" t="str">
        <f t="shared" si="10"/>
        <v/>
      </c>
      <c r="Q36" s="182" t="str">
        <f>+IFERROR(IF(COUNT(P36),ROUND(P36/'Shareholding Pattern'!$P$58*100,2),""),"")</f>
        <v/>
      </c>
      <c r="R36" s="296"/>
      <c r="S36" s="296"/>
      <c r="T36" s="192" t="str">
        <f t="shared" si="11"/>
        <v/>
      </c>
      <c r="U36" s="218" t="str">
        <f>+IFERROR(IF(COUNT(L36,T36),ROUND(SUM(L36,T36)/SUM('Shareholding Pattern'!$L$57,'Shareholding Pattern'!$T$57)*100,2),""),"")</f>
        <v/>
      </c>
      <c r="V36" s="132"/>
      <c r="W36" s="186" t="str">
        <f t="shared" si="8"/>
        <v/>
      </c>
      <c r="X36" s="495"/>
      <c r="Y36" s="496"/>
      <c r="Z36" s="296"/>
      <c r="AR36" t="s">
        <v>201</v>
      </c>
      <c r="AX36" t="s">
        <v>344</v>
      </c>
      <c r="AZ36" t="s">
        <v>245</v>
      </c>
      <c r="BF36" t="s">
        <v>368</v>
      </c>
    </row>
    <row r="37" spans="5:58" ht="20.100000000000001" customHeight="1">
      <c r="E37" s="110" t="s">
        <v>54</v>
      </c>
      <c r="F37" s="251" t="s">
        <v>55</v>
      </c>
      <c r="H37" s="296"/>
      <c r="I37" s="296"/>
      <c r="J37" s="296"/>
      <c r="K37" s="132"/>
      <c r="L37" s="192" t="str">
        <f t="shared" si="9"/>
        <v/>
      </c>
      <c r="M37" s="217" t="str">
        <f>+IFERROR(IF(COUNT(L37),ROUND(L37/'Shareholding Pattern'!$L$57*100,2),""),"")</f>
        <v/>
      </c>
      <c r="N37" s="324" t="str">
        <f t="shared" si="12"/>
        <v/>
      </c>
      <c r="O37" s="132"/>
      <c r="P37" s="192" t="str">
        <f t="shared" si="10"/>
        <v/>
      </c>
      <c r="Q37" s="182" t="str">
        <f>+IFERROR(IF(COUNT(P37),ROUND(P37/'Shareholding Pattern'!$P$58*100,2),""),"")</f>
        <v/>
      </c>
      <c r="R37" s="296"/>
      <c r="S37" s="296"/>
      <c r="T37" s="192" t="str">
        <f t="shared" si="11"/>
        <v/>
      </c>
      <c r="U37" s="218" t="str">
        <f>+IFERROR(IF(COUNT(L37,T37),ROUND(SUM(L37,T37)/SUM('Shareholding Pattern'!$L$57,'Shareholding Pattern'!$T$57)*100,2),""),"")</f>
        <v/>
      </c>
      <c r="V37" s="132"/>
      <c r="W37" s="186" t="str">
        <f t="shared" si="8"/>
        <v/>
      </c>
      <c r="X37" s="495"/>
      <c r="Y37" s="496"/>
      <c r="Z37" s="296"/>
      <c r="AR37" t="s">
        <v>202</v>
      </c>
      <c r="AX37" t="s">
        <v>225</v>
      </c>
      <c r="AZ37" t="s">
        <v>246</v>
      </c>
      <c r="BF37" t="s">
        <v>376</v>
      </c>
    </row>
    <row r="38" spans="5:58" ht="20.100000000000001" customHeight="1">
      <c r="E38" s="116" t="s">
        <v>56</v>
      </c>
      <c r="F38" s="253" t="s">
        <v>33</v>
      </c>
      <c r="H38" s="296"/>
      <c r="I38" s="296"/>
      <c r="J38" s="296"/>
      <c r="K38" s="132"/>
      <c r="L38" s="219" t="str">
        <f t="shared" si="9"/>
        <v/>
      </c>
      <c r="M38" s="260" t="str">
        <f>+IFERROR(IF(COUNT(L38),ROUND(L38/'Shareholding Pattern'!$L$57*100,2),""),"")</f>
        <v/>
      </c>
      <c r="N38" s="324" t="str">
        <f t="shared" si="12"/>
        <v/>
      </c>
      <c r="O38" s="132"/>
      <c r="P38" s="219" t="str">
        <f t="shared" si="10"/>
        <v/>
      </c>
      <c r="Q38" s="220" t="str">
        <f>+IFERROR(IF(COUNT(P38),ROUND(P38/'Shareholding Pattern'!$P$58*100,2),""),"")</f>
        <v/>
      </c>
      <c r="R38" s="296"/>
      <c r="S38" s="296"/>
      <c r="T38" s="219" t="str">
        <f t="shared" si="11"/>
        <v/>
      </c>
      <c r="U38" s="221" t="str">
        <f>+IFERROR(IF(COUNT(L38,T38),ROUND(SUM(L38,T38)/SUM('Shareholding Pattern'!$L$57,'Shareholding Pattern'!$T$57)*100,2),""),"")</f>
        <v/>
      </c>
      <c r="V38" s="132"/>
      <c r="W38" s="186" t="str">
        <f t="shared" si="8"/>
        <v/>
      </c>
      <c r="X38" s="495"/>
      <c r="Y38" s="496"/>
      <c r="Z38" s="296"/>
      <c r="AR38" t="s">
        <v>203</v>
      </c>
      <c r="AX38" t="s">
        <v>345</v>
      </c>
      <c r="AZ38" t="s">
        <v>247</v>
      </c>
      <c r="BF38" t="s">
        <v>377</v>
      </c>
    </row>
    <row r="39" spans="5:58" ht="20.100000000000001" customHeight="1">
      <c r="E39" s="490" t="s">
        <v>57</v>
      </c>
      <c r="F39" s="490"/>
      <c r="G39" s="490"/>
      <c r="H39" s="64">
        <f t="shared" ref="H39:Z39" si="13">+IFERROR(IF(COUNT(H30:H38),ROUND(SUM(H30:H38),0),""),"")</f>
        <v>6</v>
      </c>
      <c r="I39" s="64">
        <f t="shared" si="13"/>
        <v>86300</v>
      </c>
      <c r="J39" s="64" t="str">
        <f t="shared" si="13"/>
        <v/>
      </c>
      <c r="K39" s="64" t="str">
        <f t="shared" si="13"/>
        <v/>
      </c>
      <c r="L39" s="64">
        <f t="shared" si="9"/>
        <v>86300</v>
      </c>
      <c r="M39" s="176">
        <f>+IFERROR(IF(COUNT(L39),ROUND(L39/'Shareholding Pattern'!$L$57*100,2),""),"")</f>
        <v>0.39</v>
      </c>
      <c r="N39" s="176">
        <f t="shared" si="13"/>
        <v>86300</v>
      </c>
      <c r="O39" s="176" t="str">
        <f t="shared" si="13"/>
        <v/>
      </c>
      <c r="P39" s="64">
        <f t="shared" si="13"/>
        <v>86300</v>
      </c>
      <c r="Q39" s="183">
        <f>+IFERROR(IF(COUNT(P39),ROUND(P39/'Shareholding Pattern'!$P$58*100,2),""),"")</f>
        <v>0.39</v>
      </c>
      <c r="R39" s="64" t="str">
        <f t="shared" si="13"/>
        <v/>
      </c>
      <c r="S39" s="64" t="str">
        <f t="shared" si="13"/>
        <v/>
      </c>
      <c r="T39" s="64" t="str">
        <f t="shared" si="13"/>
        <v/>
      </c>
      <c r="U39" s="161">
        <f>+IFERROR(IF(COUNT(L39,T39),ROUND(SUM(L39,T39)/SUM('Shareholding Pattern'!$L$57,'Shareholding Pattern'!$T$57)*100,2),""),"")</f>
        <v>0.39</v>
      </c>
      <c r="V39" s="64" t="str">
        <f t="shared" si="13"/>
        <v/>
      </c>
      <c r="W39" s="188" t="str">
        <f t="shared" si="8"/>
        <v/>
      </c>
      <c r="X39" s="495"/>
      <c r="Y39" s="496"/>
      <c r="Z39" s="64">
        <f t="shared" si="13"/>
        <v>0</v>
      </c>
      <c r="AR39" t="s">
        <v>204</v>
      </c>
      <c r="AX39" t="s">
        <v>346</v>
      </c>
      <c r="AZ39" t="s">
        <v>391</v>
      </c>
      <c r="BF39" t="s">
        <v>379</v>
      </c>
    </row>
    <row r="40" spans="5:58" ht="37.5" customHeight="1">
      <c r="E40" s="162" t="s">
        <v>60</v>
      </c>
      <c r="F40" s="246" t="s">
        <v>61</v>
      </c>
      <c r="G40" s="241"/>
      <c r="H40" s="296"/>
      <c r="I40" s="296"/>
      <c r="J40" s="296"/>
      <c r="K40" s="296"/>
      <c r="L40" s="222" t="str">
        <f>+IFERROR(IF(COUNT(I40:K40),ROUND(SUM(I40:K40),0),""),"")</f>
        <v/>
      </c>
      <c r="M40" s="223" t="str">
        <f>+IFERROR(IF(COUNT(L40),ROUND(L40/'Shareholding Pattern'!$L$57*100,2),""),"")</f>
        <v/>
      </c>
      <c r="N40" s="296" t="str">
        <f>IF(I40="","",I40)</f>
        <v/>
      </c>
      <c r="O40" s="296"/>
      <c r="P40" s="361" t="str">
        <f t="shared" ref="P40" si="14">+IFERROR(IF(COUNT(N40:O40),ROUND(SUM(N40:O40),0),""),"")</f>
        <v/>
      </c>
      <c r="Q40" s="224" t="str">
        <f>+IFERROR(IF(COUNT(P40),ROUND(P40/'Shareholding Pattern'!$P$58*100,2),""),"")</f>
        <v/>
      </c>
      <c r="R40" s="296"/>
      <c r="S40" s="296"/>
      <c r="T40" s="361" t="str">
        <f t="shared" ref="T40" si="15">+IFERROR(IF(COUNT(R40:S40),ROUND(SUM(R40:S40),0),""),"")</f>
        <v/>
      </c>
      <c r="U40" s="225" t="str">
        <f>+IFERROR(IF(COUNT(L40,T40),ROUND(SUM(L40,T40)/SUM('Shareholding Pattern'!$L$57,'Shareholding Pattern'!$T$57)*100,2),""),"")</f>
        <v/>
      </c>
      <c r="V40" s="296"/>
      <c r="W40" s="353" t="str">
        <f t="shared" si="8"/>
        <v/>
      </c>
      <c r="X40" s="495"/>
      <c r="Y40" s="496"/>
      <c r="Z40" s="296"/>
      <c r="AR40" t="s">
        <v>205</v>
      </c>
      <c r="AX40" t="s">
        <v>226</v>
      </c>
      <c r="AZ40" t="s">
        <v>248</v>
      </c>
      <c r="BF40" t="s">
        <v>382</v>
      </c>
    </row>
    <row r="41" spans="5:58" ht="20.100000000000001" customHeight="1">
      <c r="E41" s="490" t="s">
        <v>62</v>
      </c>
      <c r="F41" s="490"/>
      <c r="G41" s="490"/>
      <c r="H41" s="53" t="str">
        <f>+IF(COUNT(H40),SUM(H40),"")</f>
        <v/>
      </c>
      <c r="I41" s="53" t="str">
        <f t="shared" ref="I41:V41" si="16">+IF(COUNT(I40),SUM(I40),"")</f>
        <v/>
      </c>
      <c r="J41" s="53" t="str">
        <f t="shared" si="16"/>
        <v/>
      </c>
      <c r="K41" s="1" t="str">
        <f t="shared" si="16"/>
        <v/>
      </c>
      <c r="L41" s="53" t="str">
        <f t="shared" si="16"/>
        <v/>
      </c>
      <c r="M41" s="176" t="str">
        <f>+IFERROR(IF(COUNT(L41),ROUND(L41/'Shareholding Pattern'!$L$57*100,2),""),"")</f>
        <v/>
      </c>
      <c r="N41" s="34" t="str">
        <f t="shared" si="16"/>
        <v/>
      </c>
      <c r="O41" s="34" t="str">
        <f t="shared" si="16"/>
        <v/>
      </c>
      <c r="P41" s="53" t="str">
        <f t="shared" si="16"/>
        <v/>
      </c>
      <c r="Q41" s="184" t="str">
        <f>+IFERROR(IF(COUNT(P41),ROUND(P41/'Shareholding Pattern'!$P$58*100,2),""),"")</f>
        <v/>
      </c>
      <c r="R41" s="53" t="str">
        <f t="shared" si="16"/>
        <v/>
      </c>
      <c r="S41" s="53" t="str">
        <f t="shared" si="16"/>
        <v/>
      </c>
      <c r="T41" s="53" t="str">
        <f t="shared" si="16"/>
        <v/>
      </c>
      <c r="U41" s="161" t="str">
        <f>+IFERROR(IF(COUNT(L41,T41),ROUND(SUM(L41,T41)/SUM('Shareholding Pattern'!$L$57,'Shareholding Pattern'!$T$57)*100,2),""),"")</f>
        <v/>
      </c>
      <c r="V41" s="53" t="str">
        <f t="shared" si="16"/>
        <v/>
      </c>
      <c r="W41" s="188" t="str">
        <f t="shared" si="8"/>
        <v/>
      </c>
      <c r="X41" s="495"/>
      <c r="Y41" s="496"/>
      <c r="Z41" s="53" t="str">
        <f t="shared" ref="Z41" si="17">+IF(COUNT(Z40),SUM(Z40),"")</f>
        <v/>
      </c>
      <c r="AR41" t="s">
        <v>431</v>
      </c>
    </row>
    <row r="42" spans="5:58" ht="20.100000000000001" customHeight="1">
      <c r="E42" s="114" t="s">
        <v>63</v>
      </c>
      <c r="F42" s="248" t="s">
        <v>64</v>
      </c>
      <c r="G42" s="163"/>
      <c r="H42" s="358"/>
      <c r="I42" s="358"/>
      <c r="J42" s="358"/>
      <c r="K42" s="163"/>
      <c r="L42" s="163"/>
      <c r="M42" s="164"/>
      <c r="N42" s="165"/>
      <c r="O42" s="165"/>
      <c r="P42" s="358"/>
      <c r="Q42" s="164"/>
      <c r="R42" s="358"/>
      <c r="S42" s="358"/>
      <c r="T42" s="358"/>
      <c r="U42" s="163"/>
      <c r="V42" s="165"/>
      <c r="W42" s="166"/>
      <c r="X42" s="495"/>
      <c r="Y42" s="496"/>
      <c r="Z42" s="368"/>
    </row>
    <row r="43" spans="5:58" ht="51.75" customHeight="1">
      <c r="E43" s="149" t="s">
        <v>76</v>
      </c>
      <c r="F43" s="249" t="s">
        <v>65</v>
      </c>
      <c r="H43" s="296">
        <v>35382</v>
      </c>
      <c r="I43" s="296">
        <v>7033061</v>
      </c>
      <c r="J43" s="296"/>
      <c r="K43" s="296"/>
      <c r="L43" s="226">
        <f>+IFERROR(IF(COUNT(I43:K43),ROUND(SUM(I43:K43),0),""),"")</f>
        <v>7033061</v>
      </c>
      <c r="M43" s="227">
        <f>+IFERROR(IF(COUNT(L43),ROUND(L43/'Shareholding Pattern'!$L$57*100,2),""),"")</f>
        <v>31.95</v>
      </c>
      <c r="N43" s="296">
        <v>7033061</v>
      </c>
      <c r="O43" s="296"/>
      <c r="P43" s="226">
        <f t="shared" ref="P43" si="18">+IFERROR(IF(COUNT(N43:O43),ROUND(SUM(N43:O43),0),""),"")</f>
        <v>7033061</v>
      </c>
      <c r="Q43" s="180">
        <f>+IFERROR(IF(COUNT(P43),ROUND(P43/'Shareholding Pattern'!$P$58*100,2),""),"")</f>
        <v>31.95</v>
      </c>
      <c r="R43" s="296"/>
      <c r="S43" s="296"/>
      <c r="T43" s="226" t="str">
        <f>+IFERROR(IF(COUNT(R43:S43),ROUND(SUM(R43:S43),0),""),"")</f>
        <v/>
      </c>
      <c r="U43" s="229">
        <f>+IFERROR(IF(COUNT(L43,T43),ROUND(SUM(L43,T43)/SUM('Shareholding Pattern'!$L$57,'Shareholding Pattern'!$T$57)*100,2),""),"")</f>
        <v>31.95</v>
      </c>
      <c r="V43" s="296"/>
      <c r="W43" s="186" t="str">
        <f t="shared" ref="W43:W50" si="19">+IFERROR(IF(COUNT(V43),ROUND(SUM(V43)/SUM(L43)*100,2),""),0)</f>
        <v/>
      </c>
      <c r="X43" s="495"/>
      <c r="Y43" s="496"/>
      <c r="Z43" s="296">
        <v>227461</v>
      </c>
      <c r="AR43" t="s">
        <v>206</v>
      </c>
    </row>
    <row r="44" spans="5:58" ht="43.5" customHeight="1">
      <c r="E44" s="149" t="s">
        <v>77</v>
      </c>
      <c r="F44" s="250" t="s">
        <v>66</v>
      </c>
      <c r="H44" s="296">
        <v>9</v>
      </c>
      <c r="I44" s="296">
        <v>455600</v>
      </c>
      <c r="J44" s="296"/>
      <c r="K44" s="296"/>
      <c r="L44" s="226">
        <f t="shared" ref="L44:L50" si="20">+IFERROR(IF(COUNT(I44:K44),ROUND(SUM(I44:K44),0),""),"")</f>
        <v>455600</v>
      </c>
      <c r="M44" s="227">
        <f>+IFERROR(IF(COUNT(L44),ROUND(L44/'Shareholding Pattern'!$L$57*100,2),""),"")</f>
        <v>2.0699999999999998</v>
      </c>
      <c r="N44" s="296">
        <v>455600</v>
      </c>
      <c r="O44" s="296"/>
      <c r="P44" s="226">
        <f t="shared" ref="P44:P48" si="21">+IFERROR(IF(COUNT(N44:O44),ROUND(SUM(N44:O44),0),""),"")</f>
        <v>455600</v>
      </c>
      <c r="Q44" s="180">
        <f>+IFERROR(IF(COUNT(P44),ROUND(P44/'Shareholding Pattern'!$P$58*100,2),""),"")</f>
        <v>2.0699999999999998</v>
      </c>
      <c r="R44" s="296"/>
      <c r="S44" s="296"/>
      <c r="T44" s="226" t="str">
        <f t="shared" ref="T44:T50" si="22">+IFERROR(IF(COUNT(R44:S44),ROUND(SUM(R44:S44),0),""),"")</f>
        <v/>
      </c>
      <c r="U44" s="229">
        <f>+IFERROR(IF(COUNT(L44,T44),ROUND(SUM(L44,T44)/SUM('Shareholding Pattern'!$L$57,'Shareholding Pattern'!$T$57)*100,2),""),"")</f>
        <v>2.0699999999999998</v>
      </c>
      <c r="V44" s="296"/>
      <c r="W44" s="186" t="str">
        <f t="shared" si="19"/>
        <v/>
      </c>
      <c r="X44" s="495"/>
      <c r="Y44" s="496"/>
      <c r="Z44" s="296">
        <v>272600</v>
      </c>
      <c r="AR44" t="s">
        <v>207</v>
      </c>
    </row>
    <row r="45" spans="5:58" ht="20.100000000000001" customHeight="1">
      <c r="E45" s="149" t="s">
        <v>28</v>
      </c>
      <c r="F45" s="251" t="s">
        <v>67</v>
      </c>
      <c r="H45" s="296"/>
      <c r="I45" s="296"/>
      <c r="J45" s="296"/>
      <c r="K45" s="296"/>
      <c r="L45" s="226" t="str">
        <f t="shared" si="20"/>
        <v/>
      </c>
      <c r="M45" s="227" t="str">
        <f>+IFERROR(IF(COUNT(L45),ROUND(L45/'Shareholding Pattern'!$L$57*100,2),""),"")</f>
        <v/>
      </c>
      <c r="N45" s="296"/>
      <c r="O45" s="296"/>
      <c r="P45" s="226" t="str">
        <f t="shared" si="21"/>
        <v/>
      </c>
      <c r="Q45" s="180" t="str">
        <f>+IFERROR(IF(COUNT(P45),ROUND(P45/'Shareholding Pattern'!$P$58*100,2),""),"")</f>
        <v/>
      </c>
      <c r="R45" s="296"/>
      <c r="S45" s="296"/>
      <c r="T45" s="226" t="str">
        <f t="shared" si="22"/>
        <v/>
      </c>
      <c r="U45" s="229" t="str">
        <f>+IFERROR(IF(COUNT(L45,T45),ROUND(SUM(L45,T45)/SUM('Shareholding Pattern'!$L$57,'Shareholding Pattern'!$T$57)*100,2),""),"")</f>
        <v/>
      </c>
      <c r="V45" s="296"/>
      <c r="W45" s="186" t="str">
        <f t="shared" si="19"/>
        <v/>
      </c>
      <c r="X45" s="495"/>
      <c r="Y45" s="496"/>
      <c r="Z45" s="296"/>
      <c r="AR45" t="s">
        <v>208</v>
      </c>
    </row>
    <row r="46" spans="5:58" ht="20.100000000000001" customHeight="1">
      <c r="E46" s="149" t="s">
        <v>30</v>
      </c>
      <c r="F46" s="251" t="s">
        <v>68</v>
      </c>
      <c r="H46" s="296"/>
      <c r="I46" s="296"/>
      <c r="J46" s="296"/>
      <c r="K46" s="296"/>
      <c r="L46" s="226" t="str">
        <f t="shared" si="20"/>
        <v/>
      </c>
      <c r="M46" s="227" t="str">
        <f>+IFERROR(IF(COUNT(L46),ROUND(L46/'Shareholding Pattern'!$L$57*100,2),""),"")</f>
        <v/>
      </c>
      <c r="N46" s="296"/>
      <c r="O46" s="296"/>
      <c r="P46" s="226" t="str">
        <f t="shared" si="21"/>
        <v/>
      </c>
      <c r="Q46" s="228" t="str">
        <f>+IFERROR(IF(COUNT(P46),ROUND(P46/'Shareholding Pattern'!$P$58*100,2),""),"")</f>
        <v/>
      </c>
      <c r="R46" s="296"/>
      <c r="S46" s="296"/>
      <c r="T46" s="226" t="str">
        <f t="shared" si="22"/>
        <v/>
      </c>
      <c r="U46" s="229" t="str">
        <f>+IFERROR(IF(COUNT(L46,T46),ROUND(SUM(L46,T46)/SUM('Shareholding Pattern'!$L$57,'Shareholding Pattern'!$T$57)*100,2),""),"")</f>
        <v/>
      </c>
      <c r="V46" s="296"/>
      <c r="W46" s="186" t="str">
        <f t="shared" si="19"/>
        <v/>
      </c>
      <c r="X46" s="495"/>
      <c r="Y46" s="496"/>
      <c r="Z46" s="296"/>
      <c r="AR46" t="s">
        <v>209</v>
      </c>
    </row>
    <row r="47" spans="5:58" ht="39" customHeight="1">
      <c r="E47" s="149" t="s">
        <v>32</v>
      </c>
      <c r="F47" s="252" t="s">
        <v>69</v>
      </c>
      <c r="H47" s="296"/>
      <c r="I47" s="296"/>
      <c r="J47" s="296"/>
      <c r="K47" s="296"/>
      <c r="L47" s="226" t="str">
        <f t="shared" si="20"/>
        <v/>
      </c>
      <c r="M47" s="227" t="str">
        <f>+IFERROR(IF(COUNT(L47),ROUND(L47/'Shareholding Pattern'!$L$57*100,2),""),"")</f>
        <v/>
      </c>
      <c r="N47" s="296"/>
      <c r="O47" s="296"/>
      <c r="P47" s="226" t="str">
        <f t="shared" si="21"/>
        <v/>
      </c>
      <c r="Q47" s="228" t="str">
        <f>+IFERROR(IF(COUNT(P47),ROUND(P47/'Shareholding Pattern'!$P$58*100,2),""),"")</f>
        <v/>
      </c>
      <c r="R47" s="296"/>
      <c r="S47" s="296"/>
      <c r="T47" s="226" t="str">
        <f t="shared" si="22"/>
        <v/>
      </c>
      <c r="U47" s="229" t="str">
        <f>+IFERROR(IF(COUNT(L47,T47),ROUND(SUM(L47,T47)/SUM('Shareholding Pattern'!$L$57,'Shareholding Pattern'!$T$57)*100,2),""),"")</f>
        <v/>
      </c>
      <c r="V47" s="296"/>
      <c r="W47" s="186" t="str">
        <f t="shared" si="19"/>
        <v/>
      </c>
      <c r="X47" s="495"/>
      <c r="Y47" s="496"/>
      <c r="Z47" s="296"/>
      <c r="AR47" t="s">
        <v>210</v>
      </c>
    </row>
    <row r="48" spans="5:58" ht="20.100000000000001" customHeight="1">
      <c r="E48" s="167" t="s">
        <v>42</v>
      </c>
      <c r="F48" s="253" t="s">
        <v>33</v>
      </c>
      <c r="H48" s="296">
        <v>1047</v>
      </c>
      <c r="I48" s="296">
        <v>2062027</v>
      </c>
      <c r="J48" s="296"/>
      <c r="K48" s="296"/>
      <c r="L48" s="230">
        <f t="shared" si="20"/>
        <v>2062027</v>
      </c>
      <c r="M48" s="231">
        <f>+IFERROR(IF(COUNT(L48),ROUND(L48/'Shareholding Pattern'!$L$57*100,2),""),"")</f>
        <v>9.3699999999999992</v>
      </c>
      <c r="N48" s="296">
        <v>2062027</v>
      </c>
      <c r="O48" s="296"/>
      <c r="P48" s="230">
        <f t="shared" si="21"/>
        <v>2062027</v>
      </c>
      <c r="Q48" s="232">
        <f>+IFERROR(IF(COUNT(P48),ROUND(P48/'Shareholding Pattern'!$P$58*100,2),""),"")</f>
        <v>9.3699999999999992</v>
      </c>
      <c r="R48" s="296"/>
      <c r="S48" s="296"/>
      <c r="T48" s="230" t="str">
        <f t="shared" si="22"/>
        <v/>
      </c>
      <c r="U48" s="233">
        <f>+IFERROR(IF(COUNT(L48,T48),ROUND(SUM(L48,T48)/SUM('Shareholding Pattern'!$L$57,'Shareholding Pattern'!$T$57)*100,2),""),"")</f>
        <v>9.3699999999999992</v>
      </c>
      <c r="V48" s="296"/>
      <c r="W48" s="234" t="str">
        <f t="shared" si="19"/>
        <v/>
      </c>
      <c r="X48" s="495"/>
      <c r="Y48" s="496"/>
      <c r="Z48" s="296">
        <v>43527</v>
      </c>
      <c r="AR48" t="s">
        <v>211</v>
      </c>
    </row>
    <row r="49" spans="5:44" ht="20.100000000000001" customHeight="1">
      <c r="E49" s="490" t="s">
        <v>70</v>
      </c>
      <c r="F49" s="490"/>
      <c r="G49" s="490"/>
      <c r="H49" s="194">
        <f>+IFERROR(IF(COUNT(H43:H48),ROUND(SUM(H43:H48),0),""),"")</f>
        <v>36438</v>
      </c>
      <c r="I49" s="194">
        <f t="shared" ref="I49:V49" si="23">+IFERROR(IF(COUNT(I43:I48),ROUND(SUM(I43:I48),0),""),"")</f>
        <v>9550688</v>
      </c>
      <c r="J49" s="194" t="str">
        <f t="shared" si="23"/>
        <v/>
      </c>
      <c r="K49" s="169" t="str">
        <f t="shared" si="23"/>
        <v/>
      </c>
      <c r="L49" s="193">
        <f t="shared" si="20"/>
        <v>9550688</v>
      </c>
      <c r="M49" s="177">
        <f>+IFERROR(IF(COUNT(L49),ROUND(L49/'Shareholding Pattern'!$L$57*100,2),""),"")</f>
        <v>43.39</v>
      </c>
      <c r="N49" s="170">
        <f t="shared" si="23"/>
        <v>9550688</v>
      </c>
      <c r="O49" s="170" t="str">
        <f t="shared" si="23"/>
        <v/>
      </c>
      <c r="P49" s="193">
        <f t="shared" ref="P49" si="24">+IFERROR(IF(COUNT(N49:O49),ROUND(SUM(N49:O49),0),""),"")</f>
        <v>9550688</v>
      </c>
      <c r="Q49" s="181">
        <f>+IFERROR(IF(COUNT(P49),ROUND(P49/'Shareholding Pattern'!$P$58*100,2),""),"")</f>
        <v>43.39</v>
      </c>
      <c r="R49" s="194" t="str">
        <f>+IFERROR(IF(COUNT(R43:R48),ROUND(SUM(R43:R48),0),""),"")</f>
        <v/>
      </c>
      <c r="S49" s="194" t="str">
        <f t="shared" si="23"/>
        <v/>
      </c>
      <c r="T49" s="193" t="str">
        <f t="shared" ref="T49" si="25">+IFERROR(IF(COUNT(R49:S49),ROUND(SUM(R49:S49),0),""),"")</f>
        <v/>
      </c>
      <c r="U49" s="171">
        <f>+IFERROR(IF(COUNT(L49,T49),ROUND(SUM(L49,T49)/SUM('Shareholding Pattern'!$L$57,'Shareholding Pattern'!$T$57)*100,2),""),"")</f>
        <v>43.39</v>
      </c>
      <c r="V49" s="170" t="str">
        <f t="shared" si="23"/>
        <v/>
      </c>
      <c r="W49" s="187" t="str">
        <f t="shared" si="19"/>
        <v/>
      </c>
      <c r="X49" s="495"/>
      <c r="Y49" s="496"/>
      <c r="Z49" s="194">
        <f t="shared" ref="Z49" si="26">+IFERROR(IF(COUNT(Z43:Z48),ROUND(SUM(Z43:Z48),0),""),"")</f>
        <v>543588</v>
      </c>
      <c r="AR49" t="s">
        <v>212</v>
      </c>
    </row>
    <row r="50" spans="5:44" ht="20.100000000000001" customHeight="1">
      <c r="E50" s="489" t="s">
        <v>106</v>
      </c>
      <c r="F50" s="489"/>
      <c r="G50" s="489"/>
      <c r="H50" s="194">
        <f>+IFERROR(IF(COUNT(H39,H41,H49),ROUND(SUM(H39,H41,H49),0),""),"")</f>
        <v>36444</v>
      </c>
      <c r="I50" s="194">
        <f t="shared" ref="I50:V50" si="27">+IFERROR(IF(COUNT(I39,I41,I49),ROUND(SUM(I39,I41,I49),0),""),"")</f>
        <v>9636988</v>
      </c>
      <c r="J50" s="194" t="str">
        <f t="shared" si="27"/>
        <v/>
      </c>
      <c r="K50" s="194" t="str">
        <f t="shared" si="27"/>
        <v/>
      </c>
      <c r="L50" s="193">
        <f t="shared" si="20"/>
        <v>9636988</v>
      </c>
      <c r="M50" s="177">
        <f>+IFERROR(IF(COUNT(L50),ROUND(L50/'Shareholding Pattern'!$L$57*100,2),""),"")</f>
        <v>43.78</v>
      </c>
      <c r="N50" s="170">
        <f t="shared" si="27"/>
        <v>9636988</v>
      </c>
      <c r="O50" s="170" t="str">
        <f t="shared" si="27"/>
        <v/>
      </c>
      <c r="P50" s="194">
        <f t="shared" si="27"/>
        <v>9636988</v>
      </c>
      <c r="Q50" s="181">
        <f>+IFERROR(IF(COUNT(P50),ROUND(P50/'Shareholding Pattern'!$P$58*100,2),""),"")</f>
        <v>43.78</v>
      </c>
      <c r="R50" s="194" t="str">
        <f>+IFERROR(IF(COUNT(R39,R40,R49),ROUND(SUM(R39,R40,R49),0),""),"")</f>
        <v/>
      </c>
      <c r="S50" s="194" t="str">
        <f>+IFERROR(IF(COUNT(S39,S40,S49),ROUND(SUM(S39,S40,S49),0),""),"")</f>
        <v/>
      </c>
      <c r="T50" s="362" t="str">
        <f t="shared" si="22"/>
        <v/>
      </c>
      <c r="U50" s="171">
        <f>+IFERROR(IF(COUNT(L50,T50),ROUND(SUM(L50,T50)/SUM('Shareholding Pattern'!$L$57,'Shareholding Pattern'!$T$57)*100,2),""),"")</f>
        <v>43.78</v>
      </c>
      <c r="V50" s="170" t="str">
        <f t="shared" si="27"/>
        <v/>
      </c>
      <c r="W50" s="187" t="str">
        <f t="shared" si="19"/>
        <v/>
      </c>
      <c r="X50" s="497"/>
      <c r="Y50" s="498"/>
      <c r="Z50" s="194">
        <f t="shared" ref="Z50" si="28">+IFERROR(IF(COUNT(Z39,Z41,Z49),ROUND(SUM(Z39,Z41,Z49),0),""),"")</f>
        <v>543588</v>
      </c>
      <c r="AR50" t="s">
        <v>213</v>
      </c>
    </row>
    <row r="51" spans="5:44" ht="34.5" customHeight="1">
      <c r="E51" s="168"/>
      <c r="F51" s="257" t="s">
        <v>428</v>
      </c>
      <c r="G51" s="256"/>
      <c r="H51" s="359"/>
      <c r="I51" s="359"/>
      <c r="J51" s="359"/>
      <c r="K51" s="256"/>
      <c r="L51" s="256"/>
      <c r="M51" s="256"/>
      <c r="N51" s="256"/>
      <c r="O51" s="256"/>
      <c r="P51" s="359"/>
      <c r="Q51" s="256"/>
      <c r="R51" s="359"/>
      <c r="S51" s="359"/>
      <c r="T51" s="359"/>
      <c r="U51" s="256"/>
      <c r="V51" s="256"/>
      <c r="W51" s="256"/>
      <c r="X51" s="256"/>
      <c r="Y51" s="256"/>
      <c r="Z51" s="369"/>
    </row>
    <row r="52" spans="5:44" ht="42" customHeight="1">
      <c r="E52" s="131"/>
      <c r="F52" s="247" t="s">
        <v>429</v>
      </c>
      <c r="M52"/>
      <c r="N52"/>
      <c r="O52"/>
      <c r="Q52"/>
      <c r="U52"/>
      <c r="V52"/>
      <c r="W52"/>
      <c r="X52"/>
      <c r="Y52"/>
      <c r="Z52" s="370"/>
    </row>
    <row r="53" spans="5:44" ht="34.5" customHeight="1">
      <c r="E53" s="118" t="s">
        <v>58</v>
      </c>
      <c r="F53" s="529" t="s">
        <v>59</v>
      </c>
      <c r="G53" s="530"/>
      <c r="H53" s="530"/>
      <c r="I53" s="530"/>
      <c r="J53" s="530"/>
      <c r="K53" s="530"/>
      <c r="L53" s="530"/>
      <c r="M53" s="530"/>
      <c r="N53" s="530"/>
      <c r="O53" s="530"/>
      <c r="P53" s="530"/>
      <c r="Q53" s="530"/>
      <c r="R53" s="530"/>
      <c r="S53" s="530"/>
      <c r="T53" s="530"/>
      <c r="U53" s="530"/>
      <c r="V53" s="530"/>
      <c r="W53" s="530"/>
      <c r="X53" s="530"/>
      <c r="Y53" s="530"/>
      <c r="Z53" s="531"/>
    </row>
    <row r="54" spans="5:44" ht="33" customHeight="1">
      <c r="E54" s="119" t="s">
        <v>78</v>
      </c>
      <c r="F54" s="255" t="s">
        <v>71</v>
      </c>
      <c r="H54" s="296"/>
      <c r="I54" s="296"/>
      <c r="J54" s="296"/>
      <c r="K54" s="296"/>
      <c r="L54" s="226" t="str">
        <f>+IFERROR(IF(COUNT(I54:K54),ROUND(SUM(I54:K54),2),""),"")</f>
        <v/>
      </c>
      <c r="M54" s="178"/>
      <c r="N54" s="296"/>
      <c r="O54" s="296"/>
      <c r="P54" s="226" t="str">
        <f>+IFERROR(IF(COUNT(N54:O54),ROUND(SUM(N54:O54),2),""),"")</f>
        <v/>
      </c>
      <c r="Q54" s="180" t="str">
        <f>+IFERROR(IF(COUNT(P54),ROUND(P54/'Shareholding Pattern'!$P$58*100,2),""),"")</f>
        <v/>
      </c>
      <c r="R54" s="296"/>
      <c r="S54" s="296"/>
      <c r="T54" s="226" t="str">
        <f>+IFERROR(IF(COUNT(R54:S54),ROUND(SUM(R54:S54),2),""),"")</f>
        <v/>
      </c>
      <c r="U54" s="156"/>
      <c r="V54" s="296"/>
      <c r="W54" s="186" t="str">
        <f t="shared" ref="W54:W58" si="29">+IFERROR(IF(COUNT(V54),ROUND(SUM(V54)/SUM(L54)*100,2),""),0)</f>
        <v/>
      </c>
      <c r="X54" s="510"/>
      <c r="Y54" s="511"/>
      <c r="Z54" s="296"/>
      <c r="AR54" t="s">
        <v>214</v>
      </c>
    </row>
    <row r="55" spans="5:44" ht="33.75" customHeight="1">
      <c r="E55" s="119" t="s">
        <v>60</v>
      </c>
      <c r="F55" s="255" t="s">
        <v>72</v>
      </c>
      <c r="H55" s="296"/>
      <c r="I55" s="296"/>
      <c r="J55" s="296"/>
      <c r="K55" s="296"/>
      <c r="L55" s="226" t="str">
        <f>+IFERROR(IF(COUNT(I55:K55),ROUND(SUM(I55:K55),2),""),"")</f>
        <v/>
      </c>
      <c r="M55" s="235" t="str">
        <f>+IFERROR(IF(COUNT(L55),ROUND(L55/'Shareholding Pattern'!$L$57*100,2),""),"")</f>
        <v/>
      </c>
      <c r="N55" s="296"/>
      <c r="O55" s="296"/>
      <c r="P55" s="226" t="str">
        <f>+IFERROR(IF(COUNT(N55:O55),ROUND(SUM(N55:O55),2),""),"")</f>
        <v/>
      </c>
      <c r="Q55" s="180" t="str">
        <f>+IFERROR(IF(COUNT(P55),ROUND(P55/'Shareholding Pattern'!$P$58*100,2),""),"")</f>
        <v/>
      </c>
      <c r="R55" s="296"/>
      <c r="S55" s="296"/>
      <c r="T55" s="226" t="str">
        <f>+IFERROR(IF(COUNT(R55:S55),ROUND(SUM(R55:S55),2),""),"")</f>
        <v/>
      </c>
      <c r="U55" s="150" t="str">
        <f>+IFERROR(IF(COUNT(L55,T55),ROUND(SUM(L55,T55)/SUM('Shareholding Pattern'!$L$57,'Shareholding Pattern'!$T$57)*100,2),""),"")</f>
        <v/>
      </c>
      <c r="V55" s="296"/>
      <c r="W55" s="186" t="str">
        <f t="shared" si="29"/>
        <v/>
      </c>
      <c r="X55" s="512"/>
      <c r="Y55" s="513"/>
      <c r="Z55" s="296"/>
      <c r="AR55" t="s">
        <v>215</v>
      </c>
    </row>
    <row r="56" spans="5:44" ht="31.5" customHeight="1">
      <c r="E56" s="491" t="s">
        <v>73</v>
      </c>
      <c r="F56" s="491"/>
      <c r="G56" s="491"/>
      <c r="H56" s="151" t="str">
        <f>IFERROR(IF(COUNT(H54:H55),ROUND(SUM(H54:H55),0),""),"")</f>
        <v/>
      </c>
      <c r="I56" s="151" t="str">
        <f t="shared" ref="I56:Z56" si="30">IFERROR(IF(COUNT(I54:I55),ROUND(SUM(I54:I55),0),""),"")</f>
        <v/>
      </c>
      <c r="J56" s="151" t="str">
        <f t="shared" si="30"/>
        <v/>
      </c>
      <c r="K56" s="151" t="str">
        <f t="shared" si="30"/>
        <v/>
      </c>
      <c r="L56" s="151" t="str">
        <f t="shared" si="30"/>
        <v/>
      </c>
      <c r="M56" s="178"/>
      <c r="N56" s="152" t="str">
        <f t="shared" si="30"/>
        <v/>
      </c>
      <c r="O56" s="152" t="str">
        <f t="shared" si="30"/>
        <v/>
      </c>
      <c r="P56" s="153" t="str">
        <f t="shared" si="30"/>
        <v/>
      </c>
      <c r="Q56" s="180" t="str">
        <f>+IFERROR(IF(COUNT(P56),ROUND(P56/'Shareholding Pattern'!$P$58*100,2),""),"")</f>
        <v/>
      </c>
      <c r="R56" s="151" t="str">
        <f t="shared" si="30"/>
        <v/>
      </c>
      <c r="S56" s="151" t="str">
        <f t="shared" si="30"/>
        <v/>
      </c>
      <c r="T56" s="151" t="str">
        <f t="shared" si="30"/>
        <v/>
      </c>
      <c r="U56" s="156"/>
      <c r="V56" s="151" t="str">
        <f t="shared" si="30"/>
        <v/>
      </c>
      <c r="W56" s="186" t="str">
        <f t="shared" si="29"/>
        <v/>
      </c>
      <c r="X56" s="512"/>
      <c r="Y56" s="513"/>
      <c r="Z56" s="151" t="str">
        <f t="shared" si="30"/>
        <v/>
      </c>
      <c r="AR56" t="s">
        <v>216</v>
      </c>
    </row>
    <row r="57" spans="5:44" ht="26.25" customHeight="1">
      <c r="E57" s="492" t="s">
        <v>74</v>
      </c>
      <c r="F57" s="492"/>
      <c r="G57" s="492"/>
      <c r="H57" s="151">
        <f t="shared" ref="H57:Z57" si="31">+IFERROR(IF(COUNT(H26,H50,H55),ROUND(SUM(H26,H50,H55),0),""),"")</f>
        <v>36822</v>
      </c>
      <c r="I57" s="151">
        <f t="shared" si="31"/>
        <v>22012500</v>
      </c>
      <c r="J57" s="151" t="str">
        <f t="shared" si="31"/>
        <v/>
      </c>
      <c r="K57" s="151" t="str">
        <f t="shared" si="31"/>
        <v/>
      </c>
      <c r="L57" s="151">
        <f t="shared" si="31"/>
        <v>22012500</v>
      </c>
      <c r="M57" s="179">
        <f>+IFERROR(IF(COUNT(L57),ROUND(L57/'Shareholding Pattern'!$L$57*100,2),""),0)</f>
        <v>100</v>
      </c>
      <c r="N57" s="155">
        <f t="shared" si="31"/>
        <v>22012500</v>
      </c>
      <c r="O57" s="155" t="str">
        <f t="shared" si="31"/>
        <v/>
      </c>
      <c r="P57" s="151">
        <f t="shared" si="31"/>
        <v>22012500</v>
      </c>
      <c r="Q57" s="180">
        <f>+IFERROR(IF(COUNT(P57),ROUND(P57/'Shareholding Pattern'!$P$58*100,2),""),0)</f>
        <v>100</v>
      </c>
      <c r="R57" s="151" t="str">
        <f t="shared" si="31"/>
        <v/>
      </c>
      <c r="S57" s="151" t="str">
        <f t="shared" si="31"/>
        <v/>
      </c>
      <c r="T57" s="151" t="str">
        <f t="shared" si="31"/>
        <v/>
      </c>
      <c r="U57" s="154">
        <f>+IFERROR(IF(COUNT(L57,T57),ROUND(SUM(L57,T57)/SUM('Shareholding Pattern'!$L$57,'Shareholding Pattern'!$T$57)*100,2),""),0)</f>
        <v>100</v>
      </c>
      <c r="V57" s="151" t="str">
        <f t="shared" si="31"/>
        <v/>
      </c>
      <c r="W57" s="186" t="str">
        <f t="shared" si="29"/>
        <v/>
      </c>
      <c r="X57" s="514"/>
      <c r="Y57" s="515"/>
      <c r="Z57" s="151">
        <f t="shared" si="31"/>
        <v>11841400</v>
      </c>
    </row>
    <row r="58" spans="5:44" ht="22.5" customHeight="1">
      <c r="E58" s="492" t="s">
        <v>75</v>
      </c>
      <c r="F58" s="492"/>
      <c r="G58" s="492"/>
      <c r="H58" s="151">
        <f t="shared" ref="H58:Z58" si="32">+IFERROR(IF(COUNT(H26,H50,H56),ROUND(SUM(H26,H50,H56),0),""),"")</f>
        <v>36822</v>
      </c>
      <c r="I58" s="151">
        <f t="shared" si="32"/>
        <v>22012500</v>
      </c>
      <c r="J58" s="151" t="str">
        <f t="shared" si="32"/>
        <v/>
      </c>
      <c r="K58" s="151" t="str">
        <f t="shared" si="32"/>
        <v/>
      </c>
      <c r="L58" s="151">
        <f t="shared" si="32"/>
        <v>22012500</v>
      </c>
      <c r="M58" s="292">
        <f>+IFERROR(IF(COUNT(L57),ROUND(L57/'Shareholding Pattern'!$L$57*100,2),""),"")</f>
        <v>100</v>
      </c>
      <c r="N58" s="155">
        <f t="shared" si="32"/>
        <v>22012500</v>
      </c>
      <c r="O58" s="155" t="str">
        <f t="shared" si="32"/>
        <v/>
      </c>
      <c r="P58" s="151">
        <f t="shared" si="32"/>
        <v>22012500</v>
      </c>
      <c r="Q58" s="180">
        <f>+IFERROR(IF(COUNT(P58),ROUND(P58/'Shareholding Pattern'!$P$58*100,2),""),"")</f>
        <v>100</v>
      </c>
      <c r="R58" s="151" t="str">
        <f t="shared" si="32"/>
        <v/>
      </c>
      <c r="S58" s="151" t="str">
        <f t="shared" si="32"/>
        <v/>
      </c>
      <c r="T58" s="151" t="str">
        <f t="shared" si="32"/>
        <v/>
      </c>
      <c r="U58" s="293">
        <f t="shared" si="32"/>
        <v>100</v>
      </c>
      <c r="V58" s="151" t="str">
        <f t="shared" si="32"/>
        <v/>
      </c>
      <c r="W58" s="186" t="str">
        <f t="shared" si="29"/>
        <v/>
      </c>
      <c r="X58" s="151" t="str">
        <f t="shared" si="32"/>
        <v/>
      </c>
      <c r="Y58" s="186" t="str">
        <f>+IFERROR(IF(COUNT(X58),ROUND(SUM(X58)/SUM(L58)*100,2),""),0)</f>
        <v/>
      </c>
      <c r="Z58" s="151">
        <f t="shared" si="32"/>
        <v>11841400</v>
      </c>
      <c r="AR58" t="s">
        <v>217</v>
      </c>
    </row>
    <row r="59" spans="5:44" ht="35.1" customHeight="1">
      <c r="E59" s="501" t="s">
        <v>183</v>
      </c>
      <c r="F59" s="502"/>
      <c r="G59" s="502"/>
      <c r="H59" s="502"/>
      <c r="I59" s="502"/>
      <c r="J59" s="502"/>
      <c r="K59" s="502"/>
      <c r="L59" s="502"/>
      <c r="M59" s="503"/>
      <c r="N59" s="499"/>
      <c r="O59" s="500"/>
      <c r="P59" s="363"/>
      <c r="Q59" s="264"/>
      <c r="R59" s="360"/>
      <c r="S59" s="360"/>
      <c r="T59" s="360"/>
      <c r="U59" s="264"/>
      <c r="V59" s="264"/>
      <c r="W59" s="264"/>
      <c r="X59" s="487"/>
      <c r="Y59" s="487"/>
      <c r="Z59" s="488"/>
    </row>
    <row r="60" spans="5:44" ht="35.1" customHeight="1">
      <c r="E60" s="501" t="s">
        <v>587</v>
      </c>
      <c r="F60" s="502"/>
      <c r="G60" s="502"/>
      <c r="H60" s="502"/>
      <c r="I60" s="502"/>
      <c r="J60" s="502"/>
      <c r="K60" s="502"/>
      <c r="L60" s="502"/>
      <c r="M60" s="503"/>
      <c r="N60" s="536"/>
      <c r="O60" s="500"/>
      <c r="P60" s="363"/>
      <c r="Q60" s="264"/>
      <c r="R60" s="360"/>
      <c r="S60" s="360"/>
      <c r="T60" s="360"/>
      <c r="U60" s="264"/>
      <c r="V60" s="264"/>
      <c r="W60" s="264"/>
      <c r="X60" s="487"/>
      <c r="Y60" s="487"/>
      <c r="Z60" s="488"/>
    </row>
    <row r="61" spans="5:44" ht="35.1" customHeight="1">
      <c r="E61" s="501" t="s">
        <v>588</v>
      </c>
      <c r="F61" s="502"/>
      <c r="G61" s="502"/>
      <c r="H61" s="502"/>
      <c r="I61" s="502"/>
      <c r="J61" s="502"/>
      <c r="K61" s="502"/>
      <c r="L61" s="502"/>
      <c r="M61" s="503"/>
      <c r="N61" s="536"/>
      <c r="O61" s="500"/>
      <c r="P61" s="363"/>
      <c r="Q61" s="264"/>
      <c r="R61" s="360"/>
      <c r="S61" s="360"/>
      <c r="T61" s="360"/>
      <c r="U61" s="264"/>
      <c r="V61" s="264"/>
      <c r="W61" s="264"/>
      <c r="X61" s="487"/>
      <c r="Y61" s="487"/>
      <c r="Z61" s="488"/>
    </row>
    <row r="62" spans="5:44" ht="35.1" customHeight="1">
      <c r="E62" s="501" t="s">
        <v>589</v>
      </c>
      <c r="F62" s="502"/>
      <c r="G62" s="502"/>
      <c r="H62" s="502"/>
      <c r="I62" s="502"/>
      <c r="J62" s="502"/>
      <c r="K62" s="502"/>
      <c r="L62" s="502"/>
      <c r="M62" s="503"/>
      <c r="N62" s="499"/>
      <c r="O62" s="500"/>
      <c r="P62" s="363"/>
      <c r="Q62" s="264"/>
      <c r="R62" s="360"/>
      <c r="S62" s="360"/>
      <c r="T62" s="360"/>
      <c r="U62" s="264"/>
      <c r="V62" s="264"/>
      <c r="W62" s="264"/>
      <c r="X62" s="487"/>
      <c r="Y62" s="487"/>
      <c r="Z62" s="488"/>
    </row>
    <row r="63" spans="5:44"/>
  </sheetData>
  <sheetProtection algorithmName="SHA-512" hashValue="W0oChN6zGtqq4AST/LJUm6z+4iBBVAq4F7eLIw+tDZWMko+uAlXvn5H2xpy2bmpjBYrcGeKaGIX49ax5TzzYew==" saltValue="BtOvGbMlaSAMEuD6UO25mw==" spinCount="100000" sheet="1" objects="1" scenarios="1"/>
  <mergeCells count="45">
    <mergeCell ref="X60:Z60"/>
    <mergeCell ref="X61:Z61"/>
    <mergeCell ref="X62:Z62"/>
    <mergeCell ref="E60:M60"/>
    <mergeCell ref="E61:M61"/>
    <mergeCell ref="E62:M62"/>
    <mergeCell ref="N60:O60"/>
    <mergeCell ref="N61:O61"/>
    <mergeCell ref="N62:O62"/>
    <mergeCell ref="J9:J11"/>
    <mergeCell ref="K9:K11"/>
    <mergeCell ref="F12:Y12"/>
    <mergeCell ref="E39:G39"/>
    <mergeCell ref="E26:G26"/>
    <mergeCell ref="E25:G25"/>
    <mergeCell ref="M9:M11"/>
    <mergeCell ref="N9:Q9"/>
    <mergeCell ref="R9:R11"/>
    <mergeCell ref="E9:E11"/>
    <mergeCell ref="L9:L11"/>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X59:Z59"/>
    <mergeCell ref="E50:G50"/>
    <mergeCell ref="E41:G41"/>
    <mergeCell ref="E56:G56"/>
    <mergeCell ref="E49:G49"/>
    <mergeCell ref="E58:G58"/>
    <mergeCell ref="X30:Y50"/>
    <mergeCell ref="N59:O59"/>
    <mergeCell ref="E59:M59"/>
  </mergeCells>
  <dataValidations count="5">
    <dataValidation type="whole" operator="lessThanOrEqual" allowBlank="1" showInputMessage="1" showErrorMessage="1" sqref="V30:V38 V40 V43:V48 V54:V55">
      <formula1>I30</formula1>
    </dataValidation>
    <dataValidation type="whole" operator="lessThanOrEqual" allowBlank="1" showInputMessage="1" showErrorMessage="1" sqref="Z54:Z55 Z30:Z38 Z40 Z43:Z48">
      <formula1>L30</formula1>
    </dataValidation>
    <dataValidation type="whole" operator="greaterThanOrEqual" allowBlank="1" showInputMessage="1" showErrorMessage="1" sqref="R30:S38 N30:O38 N40:O40 N43:O48 R40:S40 R43:S48 N54:O55 R54:S55 I30:K38 I40:K40 I43:K48 I54:K55">
      <formula1>0</formula1>
    </dataValidation>
    <dataValidation type="whole" operator="greaterThan" allowBlank="1" showInputMessage="1" showErrorMessage="1" sqref="H30:H38 H40 H54:H55 H43:H48">
      <formula1>0</formula1>
    </dataValidation>
    <dataValidation operator="greaterThan" allowBlank="1" showInputMessage="1" showErrorMessage="1" sqref="H20:H24 H14:H17"/>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sual(aI)'!F12"/>
    <hyperlink ref="F44" location="'Indivisual(aII)'!F12" display="'Indivisual(aII)'!F12"/>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sheetPr>
  <dimension ref="A1:XFC281"/>
  <sheetViews>
    <sheetView showGridLines="0" topLeftCell="D267" zoomScale="85" zoomScaleNormal="85" workbookViewId="0">
      <selection activeCell="Y241" sqref="Y241"/>
    </sheetView>
  </sheetViews>
  <sheetFormatPr defaultColWidth="0" defaultRowHeight="15"/>
  <cols>
    <col min="1" max="1" width="2.42578125" hidden="1" customWidth="1"/>
    <col min="2" max="2" width="2.140625" hidden="1" customWidth="1"/>
    <col min="3" max="3" width="2" hidden="1" customWidth="1"/>
    <col min="4" max="4" width="2.5703125"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7109375" customWidth="1"/>
    <col min="14" max="14" width="16.140625" hidden="1" customWidth="1"/>
    <col min="15" max="15" width="16.42578125" customWidth="1"/>
    <col min="16" max="16" width="10.7109375" customWidth="1"/>
    <col min="17" max="18" width="14.5703125" hidden="1" customWidth="1"/>
    <col min="19" max="19" width="14.5703125" customWidth="1"/>
    <col min="20" max="20" width="19.140625" customWidth="1"/>
    <col min="21" max="21" width="15.42578125" hidden="1" customWidth="1"/>
    <col min="22" max="22" width="8.85546875" hidden="1" customWidth="1"/>
    <col min="23" max="23" width="15.42578125" hidden="1" customWidth="1"/>
    <col min="24" max="24" width="8.85546875" hidden="1" customWidth="1"/>
    <col min="25" max="25" width="15.42578125" customWidth="1"/>
    <col min="26" max="26" width="18" customWidth="1"/>
    <col min="27" max="27" width="17.140625" customWidth="1"/>
    <col min="28" max="28" width="4.7109375" customWidth="1"/>
    <col min="29" max="16383" width="4.85546875" hidden="1"/>
  </cols>
  <sheetData>
    <row r="1" spans="5:45" hidden="1">
      <c r="I1">
        <v>265</v>
      </c>
    </row>
    <row r="2" spans="5:45" ht="18.75" hidden="1" customHeight="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t="24" hidden="1" customHeight="1"/>
    <row r="4" spans="5:45" ht="20.25" hidden="1" customHeight="1"/>
    <row r="5" spans="5:45" ht="16.5" hidden="1" customHeight="1"/>
    <row r="6" spans="5:45" ht="27" hidden="1" customHeight="1"/>
    <row r="9" spans="5:45" ht="29.25" customHeight="1">
      <c r="E9" s="479" t="s">
        <v>137</v>
      </c>
      <c r="F9" s="479" t="s">
        <v>136</v>
      </c>
      <c r="G9" s="539" t="s">
        <v>1</v>
      </c>
      <c r="H9" s="539" t="s">
        <v>3</v>
      </c>
      <c r="I9" s="539" t="s">
        <v>4</v>
      </c>
      <c r="J9" s="539" t="s">
        <v>5</v>
      </c>
      <c r="K9" s="539" t="s">
        <v>6</v>
      </c>
      <c r="L9" s="539" t="s">
        <v>7</v>
      </c>
      <c r="M9" s="540" t="s">
        <v>8</v>
      </c>
      <c r="N9" s="541"/>
      <c r="O9" s="541"/>
      <c r="P9" s="542"/>
      <c r="Q9" s="539" t="s">
        <v>9</v>
      </c>
      <c r="R9" s="539" t="s">
        <v>505</v>
      </c>
      <c r="S9" s="539" t="s">
        <v>134</v>
      </c>
      <c r="T9" s="479" t="s">
        <v>143</v>
      </c>
      <c r="U9" s="516" t="s">
        <v>12</v>
      </c>
      <c r="V9" s="517"/>
      <c r="W9" s="516" t="s">
        <v>13</v>
      </c>
      <c r="X9" s="517"/>
      <c r="Y9" s="539" t="s">
        <v>14</v>
      </c>
      <c r="Z9" s="478" t="s">
        <v>499</v>
      </c>
      <c r="AA9" s="539" t="s">
        <v>517</v>
      </c>
    </row>
    <row r="10" spans="5:45" ht="31.5" customHeight="1">
      <c r="E10" s="537"/>
      <c r="F10" s="534"/>
      <c r="G10" s="537"/>
      <c r="H10" s="537"/>
      <c r="I10" s="537"/>
      <c r="J10" s="537"/>
      <c r="K10" s="537"/>
      <c r="L10" s="537"/>
      <c r="M10" s="485" t="s">
        <v>135</v>
      </c>
      <c r="N10" s="524"/>
      <c r="O10" s="525"/>
      <c r="P10" s="539" t="s">
        <v>16</v>
      </c>
      <c r="Q10" s="537"/>
      <c r="R10" s="537"/>
      <c r="S10" s="537"/>
      <c r="T10" s="537"/>
      <c r="U10" s="520"/>
      <c r="V10" s="521"/>
      <c r="W10" s="520"/>
      <c r="X10" s="521"/>
      <c r="Y10" s="537"/>
      <c r="Z10" s="522"/>
      <c r="AA10" s="537"/>
    </row>
    <row r="11" spans="5:45" ht="78.75" customHeight="1">
      <c r="E11" s="538"/>
      <c r="F11" s="535"/>
      <c r="G11" s="538"/>
      <c r="H11" s="538"/>
      <c r="I11" s="538"/>
      <c r="J11" s="538"/>
      <c r="K11" s="538"/>
      <c r="L11" s="538"/>
      <c r="M11" s="33" t="s">
        <v>141</v>
      </c>
      <c r="N11" s="33" t="s">
        <v>18</v>
      </c>
      <c r="O11" s="32" t="s">
        <v>19</v>
      </c>
      <c r="P11" s="538"/>
      <c r="Q11" s="538"/>
      <c r="R11" s="538"/>
      <c r="S11" s="538"/>
      <c r="T11" s="538"/>
      <c r="U11" s="32" t="s">
        <v>20</v>
      </c>
      <c r="V11" s="32" t="s">
        <v>21</v>
      </c>
      <c r="W11" s="32" t="s">
        <v>20</v>
      </c>
      <c r="X11" s="32" t="s">
        <v>21</v>
      </c>
      <c r="Y11" s="538"/>
      <c r="Z11" s="522"/>
      <c r="AA11" s="538"/>
    </row>
    <row r="12" spans="5:45" ht="16.5" customHeight="1">
      <c r="E12" s="9" t="s">
        <v>79</v>
      </c>
      <c r="F12" s="379" t="s">
        <v>27</v>
      </c>
      <c r="G12" s="30"/>
      <c r="H12" s="30"/>
      <c r="I12" s="30"/>
      <c r="J12" s="30"/>
      <c r="K12" s="30"/>
      <c r="L12" s="30"/>
      <c r="M12" s="30"/>
      <c r="N12" s="30"/>
      <c r="O12" s="30"/>
      <c r="P12" s="30"/>
      <c r="Q12" s="30"/>
      <c r="R12" s="30"/>
      <c r="S12" s="30"/>
      <c r="T12" s="30"/>
      <c r="U12" s="30"/>
      <c r="V12" s="30"/>
      <c r="W12" s="30"/>
      <c r="X12" s="30"/>
      <c r="Y12" s="30"/>
      <c r="Z12" s="30"/>
      <c r="AA12" s="31"/>
    </row>
    <row r="13" spans="5:45" s="11" customFormat="1" ht="19.5" hidden="1" customHeight="1">
      <c r="E13" s="195"/>
      <c r="F13" s="261"/>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f>IF(COUNT(H280:$Y$15265)=0,"",SUM(AC1:AC65797))</f>
        <v>260</v>
      </c>
    </row>
    <row r="14" spans="5:45"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45" ht="24.75" customHeight="1">
      <c r="E15" s="195">
        <v>1</v>
      </c>
      <c r="F15" s="402" t="s">
        <v>714</v>
      </c>
      <c r="G15" s="403" t="s">
        <v>715</v>
      </c>
      <c r="H15" s="47">
        <v>8814800</v>
      </c>
      <c r="I15" s="47"/>
      <c r="J15" s="47"/>
      <c r="K15" s="405">
        <f t="shared" ref="K15:K78" si="0">+IFERROR(IF(COUNT(H15:J15),ROUND(SUM(H15:J15),0),""),"")</f>
        <v>8814800</v>
      </c>
      <c r="L15" s="51">
        <f>+IFERROR(IF(COUNT(K15),ROUND(K15/'Shareholding Pattern'!$L$57*100,2),""),0)</f>
        <v>40.04</v>
      </c>
      <c r="M15" s="207">
        <f t="shared" ref="M15:M78" si="1">IF(H15="","",H15)</f>
        <v>8814800</v>
      </c>
      <c r="N15" s="207"/>
      <c r="O15" s="285">
        <f t="shared" ref="O15:O78" si="2">+IFERROR(IF(COUNT(M15:N15),ROUND(SUM(M15,N15),2),""),"")</f>
        <v>8814800</v>
      </c>
      <c r="P15" s="51">
        <f>+IFERROR(IF(COUNT(O15),ROUND(O15/('Shareholding Pattern'!$P$58)*100,2),""),0)</f>
        <v>40.04</v>
      </c>
      <c r="Q15" s="47"/>
      <c r="R15" s="47"/>
      <c r="S15" s="405" t="str">
        <f t="shared" ref="S15:S78" si="3">+IFERROR(IF(COUNT(Q15:R15),ROUND(SUM(Q15:R15),0),""),"")</f>
        <v/>
      </c>
      <c r="T15" s="17">
        <f>+IFERROR(IF(COUNT(K15,S15),ROUND(SUM(S15,K15)/SUM('Shareholding Pattern'!$L$57,'Shareholding Pattern'!$T$57)*100,2),""),0)</f>
        <v>40.04</v>
      </c>
      <c r="U15" s="47"/>
      <c r="V15" s="17" t="str">
        <f t="shared" ref="V15:V78" si="4">+IFERROR(IF(COUNT(U15),ROUND(SUM(U15)/SUM(K15)*100,2),""),0)</f>
        <v/>
      </c>
      <c r="W15" s="47"/>
      <c r="X15" s="17" t="str">
        <f t="shared" ref="X15:X78" si="5">+IFERROR(IF(COUNT(W15),ROUND(SUM(W15)/SUM(K15)*100,2),""),0)</f>
        <v/>
      </c>
      <c r="Y15" s="47">
        <v>8814800</v>
      </c>
      <c r="Z15" s="284"/>
      <c r="AA15" s="334" t="s">
        <v>519</v>
      </c>
      <c r="AB15" s="11"/>
      <c r="AC15" s="11">
        <f t="shared" ref="AC15:AC78" si="6">IF(SUM(H15:Y15)&gt;0,1,0)</f>
        <v>1</v>
      </c>
    </row>
    <row r="16" spans="5:45" ht="24.75" customHeight="1">
      <c r="E16" s="195">
        <v>2</v>
      </c>
      <c r="F16" s="402" t="s">
        <v>716</v>
      </c>
      <c r="G16" s="403" t="s">
        <v>717</v>
      </c>
      <c r="H16" s="47">
        <v>176500</v>
      </c>
      <c r="I16" s="47"/>
      <c r="J16" s="47"/>
      <c r="K16" s="405">
        <f t="shared" si="0"/>
        <v>176500</v>
      </c>
      <c r="L16" s="51">
        <f>+IFERROR(IF(COUNT(K16),ROUND(K16/'Shareholding Pattern'!$L$57*100,2),""),0)</f>
        <v>0.8</v>
      </c>
      <c r="M16" s="207">
        <f t="shared" si="1"/>
        <v>176500</v>
      </c>
      <c r="N16" s="207"/>
      <c r="O16" s="285">
        <f t="shared" si="2"/>
        <v>176500</v>
      </c>
      <c r="P16" s="51">
        <f>+IFERROR(IF(COUNT(O16),ROUND(O16/('Shareholding Pattern'!$P$58)*100,2),""),0)</f>
        <v>0.8</v>
      </c>
      <c r="Q16" s="47"/>
      <c r="R16" s="47"/>
      <c r="S16" s="405" t="str">
        <f t="shared" si="3"/>
        <v/>
      </c>
      <c r="T16" s="17">
        <f>+IFERROR(IF(COUNT(K16,S16),ROUND(SUM(S16,K16)/SUM('Shareholding Pattern'!$L$57,'Shareholding Pattern'!$T$57)*100,2),""),0)</f>
        <v>0.8</v>
      </c>
      <c r="U16" s="47"/>
      <c r="V16" s="17" t="str">
        <f t="shared" si="4"/>
        <v/>
      </c>
      <c r="W16" s="47"/>
      <c r="X16" s="17" t="str">
        <f t="shared" si="5"/>
        <v/>
      </c>
      <c r="Y16" s="47">
        <v>10400</v>
      </c>
      <c r="Z16" s="284"/>
      <c r="AA16" s="334" t="s">
        <v>519</v>
      </c>
      <c r="AB16" s="11"/>
      <c r="AC16" s="11">
        <f t="shared" si="6"/>
        <v>1</v>
      </c>
    </row>
    <row r="17" spans="5:29" ht="24.75" customHeight="1">
      <c r="E17" s="195">
        <v>3</v>
      </c>
      <c r="F17" s="402" t="s">
        <v>718</v>
      </c>
      <c r="G17" s="403" t="s">
        <v>719</v>
      </c>
      <c r="H17" s="47">
        <v>28000</v>
      </c>
      <c r="I17" s="47"/>
      <c r="J17" s="47"/>
      <c r="K17" s="405">
        <f t="shared" si="0"/>
        <v>28000</v>
      </c>
      <c r="L17" s="51">
        <f>+IFERROR(IF(COUNT(K17),ROUND(K17/'Shareholding Pattern'!$L$57*100,2),""),0)</f>
        <v>0.13</v>
      </c>
      <c r="M17" s="207">
        <f t="shared" si="1"/>
        <v>28000</v>
      </c>
      <c r="N17" s="207"/>
      <c r="O17" s="285">
        <f t="shared" si="2"/>
        <v>28000</v>
      </c>
      <c r="P17" s="51">
        <f>+IFERROR(IF(COUNT(O17),ROUND(O17/('Shareholding Pattern'!$P$58)*100,2),""),0)</f>
        <v>0.13</v>
      </c>
      <c r="Q17" s="47"/>
      <c r="R17" s="47"/>
      <c r="S17" s="405" t="str">
        <f t="shared" si="3"/>
        <v/>
      </c>
      <c r="T17" s="17">
        <f>+IFERROR(IF(COUNT(K17,S17),ROUND(SUM(S17,K17)/SUM('Shareholding Pattern'!$L$57,'Shareholding Pattern'!$T$57)*100,2),""),0)</f>
        <v>0.13</v>
      </c>
      <c r="U17" s="47"/>
      <c r="V17" s="17" t="str">
        <f t="shared" si="4"/>
        <v/>
      </c>
      <c r="W17" s="47"/>
      <c r="X17" s="17" t="str">
        <f t="shared" si="5"/>
        <v/>
      </c>
      <c r="Y17" s="47">
        <v>8000</v>
      </c>
      <c r="Z17" s="284"/>
      <c r="AA17" s="334" t="s">
        <v>519</v>
      </c>
      <c r="AB17" s="11"/>
      <c r="AC17" s="11">
        <f t="shared" si="6"/>
        <v>1</v>
      </c>
    </row>
    <row r="18" spans="5:29" ht="24.75" customHeight="1">
      <c r="E18" s="195">
        <v>4</v>
      </c>
      <c r="F18" s="402" t="s">
        <v>720</v>
      </c>
      <c r="G18" s="403" t="s">
        <v>721</v>
      </c>
      <c r="H18" s="47">
        <v>2463800</v>
      </c>
      <c r="I18" s="47"/>
      <c r="J18" s="47"/>
      <c r="K18" s="405">
        <f t="shared" si="0"/>
        <v>2463800</v>
      </c>
      <c r="L18" s="51">
        <f>+IFERROR(IF(COUNT(K18),ROUND(K18/'Shareholding Pattern'!$L$57*100,2),""),0)</f>
        <v>11.19</v>
      </c>
      <c r="M18" s="207">
        <f t="shared" si="1"/>
        <v>2463800</v>
      </c>
      <c r="N18" s="207"/>
      <c r="O18" s="285">
        <f t="shared" si="2"/>
        <v>2463800</v>
      </c>
      <c r="P18" s="51">
        <f>+IFERROR(IF(COUNT(O18),ROUND(O18/('Shareholding Pattern'!$P$58)*100,2),""),0)</f>
        <v>11.19</v>
      </c>
      <c r="Q18" s="47"/>
      <c r="R18" s="47"/>
      <c r="S18" s="405" t="str">
        <f t="shared" si="3"/>
        <v/>
      </c>
      <c r="T18" s="17">
        <f>+IFERROR(IF(COUNT(K18,S18),ROUND(SUM(S18,K18)/SUM('Shareholding Pattern'!$L$57,'Shareholding Pattern'!$T$57)*100,2),""),0)</f>
        <v>11.19</v>
      </c>
      <c r="U18" s="47"/>
      <c r="V18" s="17" t="str">
        <f t="shared" si="4"/>
        <v/>
      </c>
      <c r="W18" s="47"/>
      <c r="X18" s="17" t="str">
        <f t="shared" si="5"/>
        <v/>
      </c>
      <c r="Y18" s="47">
        <v>2463800</v>
      </c>
      <c r="Z18" s="284"/>
      <c r="AA18" s="334" t="s">
        <v>519</v>
      </c>
      <c r="AB18" s="11"/>
      <c r="AC18" s="11">
        <f t="shared" si="6"/>
        <v>1</v>
      </c>
    </row>
    <row r="19" spans="5:29" ht="24.75" customHeight="1">
      <c r="E19" s="195">
        <v>5</v>
      </c>
      <c r="F19" s="402" t="s">
        <v>722</v>
      </c>
      <c r="G19" s="403"/>
      <c r="H19" s="47">
        <v>1000</v>
      </c>
      <c r="I19" s="47"/>
      <c r="J19" s="47"/>
      <c r="K19" s="405">
        <f t="shared" si="0"/>
        <v>1000</v>
      </c>
      <c r="L19" s="51">
        <f>+IFERROR(IF(COUNT(K19),ROUND(K19/'Shareholding Pattern'!$L$57*100,2),""),0)</f>
        <v>0</v>
      </c>
      <c r="M19" s="207">
        <f t="shared" si="1"/>
        <v>1000</v>
      </c>
      <c r="N19" s="207"/>
      <c r="O19" s="285">
        <f t="shared" si="2"/>
        <v>1000</v>
      </c>
      <c r="P19" s="51">
        <f>+IFERROR(IF(COUNT(O19),ROUND(O19/('Shareholding Pattern'!$P$58)*100,2),""),0)</f>
        <v>0</v>
      </c>
      <c r="Q19" s="47"/>
      <c r="R19" s="47"/>
      <c r="S19" s="405" t="str">
        <f t="shared" si="3"/>
        <v/>
      </c>
      <c r="T19" s="17">
        <f>+IFERROR(IF(COUNT(K19,S19),ROUND(SUM(S19,K19)/SUM('Shareholding Pattern'!$L$57,'Shareholding Pattern'!$T$57)*100,2),""),0)</f>
        <v>0</v>
      </c>
      <c r="U19" s="47"/>
      <c r="V19" s="17" t="str">
        <f t="shared" si="4"/>
        <v/>
      </c>
      <c r="W19" s="47"/>
      <c r="X19" s="17" t="str">
        <f t="shared" si="5"/>
        <v/>
      </c>
      <c r="Y19" s="47">
        <v>0</v>
      </c>
      <c r="Z19" s="284">
        <v>15</v>
      </c>
      <c r="AA19" s="334" t="s">
        <v>520</v>
      </c>
      <c r="AB19" s="11"/>
      <c r="AC19" s="11">
        <f t="shared" si="6"/>
        <v>1</v>
      </c>
    </row>
    <row r="20" spans="5:29" ht="24.75" customHeight="1">
      <c r="E20" s="195">
        <v>6</v>
      </c>
      <c r="F20" s="402" t="s">
        <v>723</v>
      </c>
      <c r="G20" s="403"/>
      <c r="H20" s="47">
        <v>1000</v>
      </c>
      <c r="I20" s="47"/>
      <c r="J20" s="47"/>
      <c r="K20" s="405">
        <f t="shared" si="0"/>
        <v>1000</v>
      </c>
      <c r="L20" s="51">
        <f>+IFERROR(IF(COUNT(K20),ROUND(K20/'Shareholding Pattern'!$L$57*100,2),""),0)</f>
        <v>0</v>
      </c>
      <c r="M20" s="207">
        <f t="shared" si="1"/>
        <v>1000</v>
      </c>
      <c r="N20" s="207"/>
      <c r="O20" s="285">
        <f t="shared" si="2"/>
        <v>1000</v>
      </c>
      <c r="P20" s="51">
        <f>+IFERROR(IF(COUNT(O20),ROUND(O20/('Shareholding Pattern'!$P$58)*100,2),""),0)</f>
        <v>0</v>
      </c>
      <c r="Q20" s="47"/>
      <c r="R20" s="47"/>
      <c r="S20" s="405" t="str">
        <f t="shared" si="3"/>
        <v/>
      </c>
      <c r="T20" s="17">
        <f>+IFERROR(IF(COUNT(K20,S20),ROUND(SUM(S20,K20)/SUM('Shareholding Pattern'!$L$57,'Shareholding Pattern'!$T$57)*100,2),""),0)</f>
        <v>0</v>
      </c>
      <c r="U20" s="47"/>
      <c r="V20" s="17" t="str">
        <f t="shared" si="4"/>
        <v/>
      </c>
      <c r="W20" s="47"/>
      <c r="X20" s="17" t="str">
        <f t="shared" si="5"/>
        <v/>
      </c>
      <c r="Y20" s="47">
        <v>0</v>
      </c>
      <c r="Z20" s="284">
        <v>16</v>
      </c>
      <c r="AA20" s="334" t="s">
        <v>520</v>
      </c>
      <c r="AB20" s="11"/>
      <c r="AC20" s="11">
        <f t="shared" si="6"/>
        <v>1</v>
      </c>
    </row>
    <row r="21" spans="5:29" ht="24.75" customHeight="1">
      <c r="E21" s="195">
        <v>7</v>
      </c>
      <c r="F21" s="402" t="s">
        <v>724</v>
      </c>
      <c r="G21" s="403"/>
      <c r="H21" s="47">
        <v>500</v>
      </c>
      <c r="I21" s="47"/>
      <c r="J21" s="47"/>
      <c r="K21" s="405">
        <f t="shared" si="0"/>
        <v>500</v>
      </c>
      <c r="L21" s="51">
        <f>+IFERROR(IF(COUNT(K21),ROUND(K21/'Shareholding Pattern'!$L$57*100,2),""),0)</f>
        <v>0</v>
      </c>
      <c r="M21" s="207">
        <f t="shared" si="1"/>
        <v>500</v>
      </c>
      <c r="N21" s="207"/>
      <c r="O21" s="285">
        <f t="shared" si="2"/>
        <v>500</v>
      </c>
      <c r="P21" s="51">
        <f>+IFERROR(IF(COUNT(O21),ROUND(O21/('Shareholding Pattern'!$P$58)*100,2),""),0)</f>
        <v>0</v>
      </c>
      <c r="Q21" s="47"/>
      <c r="R21" s="47"/>
      <c r="S21" s="405" t="str">
        <f t="shared" si="3"/>
        <v/>
      </c>
      <c r="T21" s="17">
        <f>+IFERROR(IF(COUNT(K21,S21),ROUND(SUM(S21,K21)/SUM('Shareholding Pattern'!$L$57,'Shareholding Pattern'!$T$57)*100,2),""),0)</f>
        <v>0</v>
      </c>
      <c r="U21" s="47"/>
      <c r="V21" s="17" t="str">
        <f t="shared" si="4"/>
        <v/>
      </c>
      <c r="W21" s="47"/>
      <c r="X21" s="17" t="str">
        <f t="shared" si="5"/>
        <v/>
      </c>
      <c r="Y21" s="47">
        <v>0</v>
      </c>
      <c r="Z21" s="284">
        <v>17</v>
      </c>
      <c r="AA21" s="334" t="s">
        <v>520</v>
      </c>
      <c r="AB21" s="11"/>
      <c r="AC21" s="11">
        <f t="shared" si="6"/>
        <v>1</v>
      </c>
    </row>
    <row r="22" spans="5:29" ht="24.75" customHeight="1">
      <c r="E22" s="195">
        <v>8</v>
      </c>
      <c r="F22" s="402" t="s">
        <v>725</v>
      </c>
      <c r="G22" s="403"/>
      <c r="H22" s="47">
        <v>500</v>
      </c>
      <c r="I22" s="47"/>
      <c r="J22" s="47"/>
      <c r="K22" s="405">
        <f t="shared" si="0"/>
        <v>500</v>
      </c>
      <c r="L22" s="51">
        <f>+IFERROR(IF(COUNT(K22),ROUND(K22/'Shareholding Pattern'!$L$57*100,2),""),0)</f>
        <v>0</v>
      </c>
      <c r="M22" s="207">
        <f t="shared" si="1"/>
        <v>500</v>
      </c>
      <c r="N22" s="207"/>
      <c r="O22" s="285">
        <f t="shared" si="2"/>
        <v>500</v>
      </c>
      <c r="P22" s="51">
        <f>+IFERROR(IF(COUNT(O22),ROUND(O22/('Shareholding Pattern'!$P$58)*100,2),""),0)</f>
        <v>0</v>
      </c>
      <c r="Q22" s="47"/>
      <c r="R22" s="47"/>
      <c r="S22" s="405" t="str">
        <f t="shared" si="3"/>
        <v/>
      </c>
      <c r="T22" s="17">
        <f>+IFERROR(IF(COUNT(K22,S22),ROUND(SUM(S22,K22)/SUM('Shareholding Pattern'!$L$57,'Shareholding Pattern'!$T$57)*100,2),""),0)</f>
        <v>0</v>
      </c>
      <c r="U22" s="47"/>
      <c r="V22" s="17" t="str">
        <f t="shared" si="4"/>
        <v/>
      </c>
      <c r="W22" s="47"/>
      <c r="X22" s="17" t="str">
        <f t="shared" si="5"/>
        <v/>
      </c>
      <c r="Y22" s="47">
        <v>0</v>
      </c>
      <c r="Z22" s="284">
        <v>18</v>
      </c>
      <c r="AA22" s="334" t="s">
        <v>520</v>
      </c>
      <c r="AB22" s="11"/>
      <c r="AC22" s="11">
        <f t="shared" si="6"/>
        <v>1</v>
      </c>
    </row>
    <row r="23" spans="5:29" ht="24.75" customHeight="1">
      <c r="E23" s="195">
        <v>9</v>
      </c>
      <c r="F23" s="402" t="s">
        <v>726</v>
      </c>
      <c r="G23" s="403"/>
      <c r="H23" s="47">
        <v>1000</v>
      </c>
      <c r="I23" s="47"/>
      <c r="J23" s="47"/>
      <c r="K23" s="405">
        <f t="shared" si="0"/>
        <v>1000</v>
      </c>
      <c r="L23" s="51">
        <f>+IFERROR(IF(COUNT(K23),ROUND(K23/'Shareholding Pattern'!$L$57*100,2),""),0)</f>
        <v>0</v>
      </c>
      <c r="M23" s="207">
        <f t="shared" si="1"/>
        <v>1000</v>
      </c>
      <c r="N23" s="207"/>
      <c r="O23" s="285">
        <f t="shared" si="2"/>
        <v>1000</v>
      </c>
      <c r="P23" s="51">
        <f>+IFERROR(IF(COUNT(O23),ROUND(O23/('Shareholding Pattern'!$P$58)*100,2),""),0)</f>
        <v>0</v>
      </c>
      <c r="Q23" s="47"/>
      <c r="R23" s="47"/>
      <c r="S23" s="405" t="str">
        <f t="shared" si="3"/>
        <v/>
      </c>
      <c r="T23" s="17">
        <f>+IFERROR(IF(COUNT(K23,S23),ROUND(SUM(S23,K23)/SUM('Shareholding Pattern'!$L$57,'Shareholding Pattern'!$T$57)*100,2),""),0)</f>
        <v>0</v>
      </c>
      <c r="U23" s="47"/>
      <c r="V23" s="17" t="str">
        <f t="shared" si="4"/>
        <v/>
      </c>
      <c r="W23" s="47"/>
      <c r="X23" s="17" t="str">
        <f t="shared" si="5"/>
        <v/>
      </c>
      <c r="Y23" s="47">
        <v>0</v>
      </c>
      <c r="Z23" s="284">
        <v>19</v>
      </c>
      <c r="AA23" s="334" t="s">
        <v>520</v>
      </c>
      <c r="AB23" s="11"/>
      <c r="AC23" s="11">
        <f t="shared" si="6"/>
        <v>1</v>
      </c>
    </row>
    <row r="24" spans="5:29" ht="24.75" customHeight="1">
      <c r="E24" s="195">
        <v>10</v>
      </c>
      <c r="F24" s="402" t="s">
        <v>727</v>
      </c>
      <c r="G24" s="403"/>
      <c r="H24" s="47">
        <v>500</v>
      </c>
      <c r="I24" s="47"/>
      <c r="J24" s="47"/>
      <c r="K24" s="405">
        <f t="shared" si="0"/>
        <v>500</v>
      </c>
      <c r="L24" s="51">
        <f>+IFERROR(IF(COUNT(K24),ROUND(K24/'Shareholding Pattern'!$L$57*100,2),""),0)</f>
        <v>0</v>
      </c>
      <c r="M24" s="207">
        <f t="shared" si="1"/>
        <v>500</v>
      </c>
      <c r="N24" s="207"/>
      <c r="O24" s="285">
        <f t="shared" si="2"/>
        <v>500</v>
      </c>
      <c r="P24" s="51">
        <f>+IFERROR(IF(COUNT(O24),ROUND(O24/('Shareholding Pattern'!$P$58)*100,2),""),0)</f>
        <v>0</v>
      </c>
      <c r="Q24" s="47"/>
      <c r="R24" s="47"/>
      <c r="S24" s="405" t="str">
        <f t="shared" si="3"/>
        <v/>
      </c>
      <c r="T24" s="17">
        <f>+IFERROR(IF(COUNT(K24,S24),ROUND(SUM(S24,K24)/SUM('Shareholding Pattern'!$L$57,'Shareholding Pattern'!$T$57)*100,2),""),0)</f>
        <v>0</v>
      </c>
      <c r="U24" s="47"/>
      <c r="V24" s="17" t="str">
        <f t="shared" si="4"/>
        <v/>
      </c>
      <c r="W24" s="47"/>
      <c r="X24" s="17" t="str">
        <f t="shared" si="5"/>
        <v/>
      </c>
      <c r="Y24" s="47">
        <v>0</v>
      </c>
      <c r="Z24" s="284">
        <v>20</v>
      </c>
      <c r="AA24" s="334" t="s">
        <v>520</v>
      </c>
      <c r="AB24" s="11"/>
      <c r="AC24" s="11">
        <f t="shared" si="6"/>
        <v>1</v>
      </c>
    </row>
    <row r="25" spans="5:29" ht="24.75" customHeight="1">
      <c r="E25" s="195">
        <v>11</v>
      </c>
      <c r="F25" s="402" t="s">
        <v>728</v>
      </c>
      <c r="G25" s="403"/>
      <c r="H25" s="47">
        <v>1000</v>
      </c>
      <c r="I25" s="47"/>
      <c r="J25" s="47"/>
      <c r="K25" s="405">
        <f t="shared" si="0"/>
        <v>1000</v>
      </c>
      <c r="L25" s="51">
        <f>+IFERROR(IF(COUNT(K25),ROUND(K25/'Shareholding Pattern'!$L$57*100,2),""),0)</f>
        <v>0</v>
      </c>
      <c r="M25" s="207">
        <f t="shared" si="1"/>
        <v>1000</v>
      </c>
      <c r="N25" s="207"/>
      <c r="O25" s="285">
        <f t="shared" si="2"/>
        <v>1000</v>
      </c>
      <c r="P25" s="51">
        <f>+IFERROR(IF(COUNT(O25),ROUND(O25/('Shareholding Pattern'!$P$58)*100,2),""),0)</f>
        <v>0</v>
      </c>
      <c r="Q25" s="47"/>
      <c r="R25" s="47"/>
      <c r="S25" s="405" t="str">
        <f t="shared" si="3"/>
        <v/>
      </c>
      <c r="T25" s="17">
        <f>+IFERROR(IF(COUNT(K25,S25),ROUND(SUM(S25,K25)/SUM('Shareholding Pattern'!$L$57,'Shareholding Pattern'!$T$57)*100,2),""),0)</f>
        <v>0</v>
      </c>
      <c r="U25" s="47"/>
      <c r="V25" s="17" t="str">
        <f t="shared" si="4"/>
        <v/>
      </c>
      <c r="W25" s="47"/>
      <c r="X25" s="17" t="str">
        <f t="shared" si="5"/>
        <v/>
      </c>
      <c r="Y25" s="47">
        <v>0</v>
      </c>
      <c r="Z25" s="284">
        <v>21</v>
      </c>
      <c r="AA25" s="334" t="s">
        <v>520</v>
      </c>
      <c r="AB25" s="11"/>
      <c r="AC25" s="11">
        <f t="shared" si="6"/>
        <v>1</v>
      </c>
    </row>
    <row r="26" spans="5:29" ht="24.75" customHeight="1">
      <c r="E26" s="195">
        <v>12</v>
      </c>
      <c r="F26" s="402" t="s">
        <v>729</v>
      </c>
      <c r="G26" s="403"/>
      <c r="H26" s="47">
        <v>1000</v>
      </c>
      <c r="I26" s="47"/>
      <c r="J26" s="47"/>
      <c r="K26" s="405">
        <f t="shared" si="0"/>
        <v>1000</v>
      </c>
      <c r="L26" s="51">
        <f>+IFERROR(IF(COUNT(K26),ROUND(K26/'Shareholding Pattern'!$L$57*100,2),""),0)</f>
        <v>0</v>
      </c>
      <c r="M26" s="207">
        <f t="shared" si="1"/>
        <v>1000</v>
      </c>
      <c r="N26" s="207"/>
      <c r="O26" s="285">
        <f t="shared" si="2"/>
        <v>1000</v>
      </c>
      <c r="P26" s="51">
        <f>+IFERROR(IF(COUNT(O26),ROUND(O26/('Shareholding Pattern'!$P$58)*100,2),""),0)</f>
        <v>0</v>
      </c>
      <c r="Q26" s="47"/>
      <c r="R26" s="47"/>
      <c r="S26" s="405" t="str">
        <f t="shared" si="3"/>
        <v/>
      </c>
      <c r="T26" s="17">
        <f>+IFERROR(IF(COUNT(K26,S26),ROUND(SUM(S26,K26)/SUM('Shareholding Pattern'!$L$57,'Shareholding Pattern'!$T$57)*100,2),""),0)</f>
        <v>0</v>
      </c>
      <c r="U26" s="47"/>
      <c r="V26" s="17" t="str">
        <f t="shared" si="4"/>
        <v/>
      </c>
      <c r="W26" s="47"/>
      <c r="X26" s="17" t="str">
        <f t="shared" si="5"/>
        <v/>
      </c>
      <c r="Y26" s="47">
        <v>0</v>
      </c>
      <c r="Z26" s="284">
        <v>22</v>
      </c>
      <c r="AA26" s="334" t="s">
        <v>520</v>
      </c>
      <c r="AB26" s="11"/>
      <c r="AC26" s="11">
        <f t="shared" si="6"/>
        <v>1</v>
      </c>
    </row>
    <row r="27" spans="5:29" ht="24.75" customHeight="1">
      <c r="E27" s="195">
        <v>13</v>
      </c>
      <c r="F27" s="402" t="s">
        <v>730</v>
      </c>
      <c r="G27" s="403"/>
      <c r="H27" s="47">
        <v>500</v>
      </c>
      <c r="I27" s="47"/>
      <c r="J27" s="47"/>
      <c r="K27" s="405">
        <f t="shared" si="0"/>
        <v>500</v>
      </c>
      <c r="L27" s="51">
        <f>+IFERROR(IF(COUNT(K27),ROUND(K27/'Shareholding Pattern'!$L$57*100,2),""),0)</f>
        <v>0</v>
      </c>
      <c r="M27" s="207">
        <f t="shared" si="1"/>
        <v>500</v>
      </c>
      <c r="N27" s="207"/>
      <c r="O27" s="285">
        <f t="shared" si="2"/>
        <v>500</v>
      </c>
      <c r="P27" s="51">
        <f>+IFERROR(IF(COUNT(O27),ROUND(O27/('Shareholding Pattern'!$P$58)*100,2),""),0)</f>
        <v>0</v>
      </c>
      <c r="Q27" s="47"/>
      <c r="R27" s="47"/>
      <c r="S27" s="405" t="str">
        <f t="shared" si="3"/>
        <v/>
      </c>
      <c r="T27" s="17">
        <f>+IFERROR(IF(COUNT(K27,S27),ROUND(SUM(S27,K27)/SUM('Shareholding Pattern'!$L$57,'Shareholding Pattern'!$T$57)*100,2),""),0)</f>
        <v>0</v>
      </c>
      <c r="U27" s="47"/>
      <c r="V27" s="17" t="str">
        <f t="shared" si="4"/>
        <v/>
      </c>
      <c r="W27" s="47"/>
      <c r="X27" s="17" t="str">
        <f t="shared" si="5"/>
        <v/>
      </c>
      <c r="Y27" s="47">
        <v>0</v>
      </c>
      <c r="Z27" s="284">
        <v>23</v>
      </c>
      <c r="AA27" s="334" t="s">
        <v>520</v>
      </c>
      <c r="AB27" s="11"/>
      <c r="AC27" s="11">
        <f t="shared" si="6"/>
        <v>1</v>
      </c>
    </row>
    <row r="28" spans="5:29" ht="24.75" customHeight="1">
      <c r="E28" s="195">
        <v>14</v>
      </c>
      <c r="F28" s="402" t="s">
        <v>731</v>
      </c>
      <c r="G28" s="403"/>
      <c r="H28" s="47">
        <v>500</v>
      </c>
      <c r="I28" s="47"/>
      <c r="J28" s="47"/>
      <c r="K28" s="405">
        <f t="shared" si="0"/>
        <v>500</v>
      </c>
      <c r="L28" s="51">
        <f>+IFERROR(IF(COUNT(K28),ROUND(K28/'Shareholding Pattern'!$L$57*100,2),""),0)</f>
        <v>0</v>
      </c>
      <c r="M28" s="207">
        <f t="shared" si="1"/>
        <v>500</v>
      </c>
      <c r="N28" s="207"/>
      <c r="O28" s="285">
        <f t="shared" si="2"/>
        <v>500</v>
      </c>
      <c r="P28" s="51">
        <f>+IFERROR(IF(COUNT(O28),ROUND(O28/('Shareholding Pattern'!$P$58)*100,2),""),0)</f>
        <v>0</v>
      </c>
      <c r="Q28" s="47"/>
      <c r="R28" s="47"/>
      <c r="S28" s="405" t="str">
        <f t="shared" si="3"/>
        <v/>
      </c>
      <c r="T28" s="17">
        <f>+IFERROR(IF(COUNT(K28,S28),ROUND(SUM(S28,K28)/SUM('Shareholding Pattern'!$L$57,'Shareholding Pattern'!$T$57)*100,2),""),0)</f>
        <v>0</v>
      </c>
      <c r="U28" s="47"/>
      <c r="V28" s="17" t="str">
        <f t="shared" si="4"/>
        <v/>
      </c>
      <c r="W28" s="47"/>
      <c r="X28" s="17" t="str">
        <f t="shared" si="5"/>
        <v/>
      </c>
      <c r="Y28" s="47">
        <v>0</v>
      </c>
      <c r="Z28" s="284">
        <v>24</v>
      </c>
      <c r="AA28" s="334" t="s">
        <v>520</v>
      </c>
      <c r="AB28" s="11"/>
      <c r="AC28" s="11">
        <f t="shared" si="6"/>
        <v>1</v>
      </c>
    </row>
    <row r="29" spans="5:29" ht="24.75" customHeight="1">
      <c r="E29" s="195">
        <v>15</v>
      </c>
      <c r="F29" s="402" t="s">
        <v>732</v>
      </c>
      <c r="G29" s="403"/>
      <c r="H29" s="47">
        <v>1000</v>
      </c>
      <c r="I29" s="47"/>
      <c r="J29" s="47"/>
      <c r="K29" s="405">
        <f t="shared" si="0"/>
        <v>1000</v>
      </c>
      <c r="L29" s="51">
        <f>+IFERROR(IF(COUNT(K29),ROUND(K29/'Shareholding Pattern'!$L$57*100,2),""),0)</f>
        <v>0</v>
      </c>
      <c r="M29" s="207">
        <f t="shared" si="1"/>
        <v>1000</v>
      </c>
      <c r="N29" s="207"/>
      <c r="O29" s="285">
        <f t="shared" si="2"/>
        <v>1000</v>
      </c>
      <c r="P29" s="51">
        <f>+IFERROR(IF(COUNT(O29),ROUND(O29/('Shareholding Pattern'!$P$58)*100,2),""),0)</f>
        <v>0</v>
      </c>
      <c r="Q29" s="47"/>
      <c r="R29" s="47"/>
      <c r="S29" s="405" t="str">
        <f t="shared" si="3"/>
        <v/>
      </c>
      <c r="T29" s="17">
        <f>+IFERROR(IF(COUNT(K29,S29),ROUND(SUM(S29,K29)/SUM('Shareholding Pattern'!$L$57,'Shareholding Pattern'!$T$57)*100,2),""),0)</f>
        <v>0</v>
      </c>
      <c r="U29" s="47"/>
      <c r="V29" s="17" t="str">
        <f t="shared" si="4"/>
        <v/>
      </c>
      <c r="W29" s="47"/>
      <c r="X29" s="17" t="str">
        <f t="shared" si="5"/>
        <v/>
      </c>
      <c r="Y29" s="47">
        <v>0</v>
      </c>
      <c r="Z29" s="284">
        <v>25</v>
      </c>
      <c r="AA29" s="334" t="s">
        <v>520</v>
      </c>
      <c r="AB29" s="11"/>
      <c r="AC29" s="11">
        <f t="shared" si="6"/>
        <v>1</v>
      </c>
    </row>
    <row r="30" spans="5:29" ht="24.75" customHeight="1">
      <c r="E30" s="195">
        <v>16</v>
      </c>
      <c r="F30" s="402" t="s">
        <v>733</v>
      </c>
      <c r="G30" s="403"/>
      <c r="H30" s="47">
        <v>1000</v>
      </c>
      <c r="I30" s="47"/>
      <c r="J30" s="47"/>
      <c r="K30" s="405">
        <f t="shared" si="0"/>
        <v>1000</v>
      </c>
      <c r="L30" s="51">
        <f>+IFERROR(IF(COUNT(K30),ROUND(K30/'Shareholding Pattern'!$L$57*100,2),""),0)</f>
        <v>0</v>
      </c>
      <c r="M30" s="207">
        <f t="shared" si="1"/>
        <v>1000</v>
      </c>
      <c r="N30" s="207"/>
      <c r="O30" s="285">
        <f t="shared" si="2"/>
        <v>1000</v>
      </c>
      <c r="P30" s="51">
        <f>+IFERROR(IF(COUNT(O30),ROUND(O30/('Shareholding Pattern'!$P$58)*100,2),""),0)</f>
        <v>0</v>
      </c>
      <c r="Q30" s="47"/>
      <c r="R30" s="47"/>
      <c r="S30" s="405" t="str">
        <f t="shared" si="3"/>
        <v/>
      </c>
      <c r="T30" s="17">
        <f>+IFERROR(IF(COUNT(K30,S30),ROUND(SUM(S30,K30)/SUM('Shareholding Pattern'!$L$57,'Shareholding Pattern'!$T$57)*100,2),""),0)</f>
        <v>0</v>
      </c>
      <c r="U30" s="47"/>
      <c r="V30" s="17" t="str">
        <f t="shared" si="4"/>
        <v/>
      </c>
      <c r="W30" s="47"/>
      <c r="X30" s="17" t="str">
        <f t="shared" si="5"/>
        <v/>
      </c>
      <c r="Y30" s="47">
        <v>0</v>
      </c>
      <c r="Z30" s="284">
        <v>26</v>
      </c>
      <c r="AA30" s="334" t="s">
        <v>520</v>
      </c>
      <c r="AB30" s="11"/>
      <c r="AC30" s="11">
        <f t="shared" si="6"/>
        <v>1</v>
      </c>
    </row>
    <row r="31" spans="5:29" ht="24.75" customHeight="1">
      <c r="E31" s="195">
        <v>17</v>
      </c>
      <c r="F31" s="402" t="s">
        <v>734</v>
      </c>
      <c r="G31" s="403"/>
      <c r="H31" s="47">
        <v>300</v>
      </c>
      <c r="I31" s="47"/>
      <c r="J31" s="47"/>
      <c r="K31" s="405">
        <f t="shared" si="0"/>
        <v>300</v>
      </c>
      <c r="L31" s="51">
        <f>+IFERROR(IF(COUNT(K31),ROUND(K31/'Shareholding Pattern'!$L$57*100,2),""),0)</f>
        <v>0</v>
      </c>
      <c r="M31" s="207">
        <f t="shared" si="1"/>
        <v>300</v>
      </c>
      <c r="N31" s="207"/>
      <c r="O31" s="285">
        <f t="shared" si="2"/>
        <v>300</v>
      </c>
      <c r="P31" s="51">
        <f>+IFERROR(IF(COUNT(O31),ROUND(O31/('Shareholding Pattern'!$P$58)*100,2),""),0)</f>
        <v>0</v>
      </c>
      <c r="Q31" s="47"/>
      <c r="R31" s="47"/>
      <c r="S31" s="405" t="str">
        <f t="shared" si="3"/>
        <v/>
      </c>
      <c r="T31" s="17">
        <f>+IFERROR(IF(COUNT(K31,S31),ROUND(SUM(S31,K31)/SUM('Shareholding Pattern'!$L$57,'Shareholding Pattern'!$T$57)*100,2),""),0)</f>
        <v>0</v>
      </c>
      <c r="U31" s="47"/>
      <c r="V31" s="17" t="str">
        <f t="shared" si="4"/>
        <v/>
      </c>
      <c r="W31" s="47"/>
      <c r="X31" s="17" t="str">
        <f t="shared" si="5"/>
        <v/>
      </c>
      <c r="Y31" s="47">
        <v>0</v>
      </c>
      <c r="Z31" s="284">
        <v>27</v>
      </c>
      <c r="AA31" s="334" t="s">
        <v>520</v>
      </c>
      <c r="AB31" s="11"/>
      <c r="AC31" s="11">
        <f t="shared" si="6"/>
        <v>1</v>
      </c>
    </row>
    <row r="32" spans="5:29" ht="24.75" customHeight="1">
      <c r="E32" s="195">
        <v>18</v>
      </c>
      <c r="F32" s="402" t="s">
        <v>735</v>
      </c>
      <c r="G32" s="403"/>
      <c r="H32" s="47">
        <v>500</v>
      </c>
      <c r="I32" s="47"/>
      <c r="J32" s="47"/>
      <c r="K32" s="405">
        <f t="shared" si="0"/>
        <v>500</v>
      </c>
      <c r="L32" s="51">
        <f>+IFERROR(IF(COUNT(K32),ROUND(K32/'Shareholding Pattern'!$L$57*100,2),""),0)</f>
        <v>0</v>
      </c>
      <c r="M32" s="207">
        <f t="shared" si="1"/>
        <v>500</v>
      </c>
      <c r="N32" s="207"/>
      <c r="O32" s="285">
        <f t="shared" si="2"/>
        <v>500</v>
      </c>
      <c r="P32" s="51">
        <f>+IFERROR(IF(COUNT(O32),ROUND(O32/('Shareholding Pattern'!$P$58)*100,2),""),0)</f>
        <v>0</v>
      </c>
      <c r="Q32" s="47"/>
      <c r="R32" s="47"/>
      <c r="S32" s="405" t="str">
        <f t="shared" si="3"/>
        <v/>
      </c>
      <c r="T32" s="17">
        <f>+IFERROR(IF(COUNT(K32,S32),ROUND(SUM(S32,K32)/SUM('Shareholding Pattern'!$L$57,'Shareholding Pattern'!$T$57)*100,2),""),0)</f>
        <v>0</v>
      </c>
      <c r="U32" s="47"/>
      <c r="V32" s="17" t="str">
        <f t="shared" si="4"/>
        <v/>
      </c>
      <c r="W32" s="47"/>
      <c r="X32" s="17" t="str">
        <f t="shared" si="5"/>
        <v/>
      </c>
      <c r="Y32" s="47">
        <v>0</v>
      </c>
      <c r="Z32" s="284">
        <v>28</v>
      </c>
      <c r="AA32" s="334" t="s">
        <v>520</v>
      </c>
      <c r="AB32" s="11"/>
      <c r="AC32" s="11">
        <f t="shared" si="6"/>
        <v>1</v>
      </c>
    </row>
    <row r="33" spans="5:29" ht="24.75" customHeight="1">
      <c r="E33" s="195">
        <v>19</v>
      </c>
      <c r="F33" s="402" t="s">
        <v>736</v>
      </c>
      <c r="G33" s="403"/>
      <c r="H33" s="47">
        <v>1800</v>
      </c>
      <c r="I33" s="47"/>
      <c r="J33" s="47"/>
      <c r="K33" s="405">
        <f t="shared" si="0"/>
        <v>1800</v>
      </c>
      <c r="L33" s="51">
        <f>+IFERROR(IF(COUNT(K33),ROUND(K33/'Shareholding Pattern'!$L$57*100,2),""),0)</f>
        <v>0.01</v>
      </c>
      <c r="M33" s="207">
        <f t="shared" si="1"/>
        <v>1800</v>
      </c>
      <c r="N33" s="207"/>
      <c r="O33" s="285">
        <f t="shared" si="2"/>
        <v>1800</v>
      </c>
      <c r="P33" s="51">
        <f>+IFERROR(IF(COUNT(O33),ROUND(O33/('Shareholding Pattern'!$P$58)*100,2),""),0)</f>
        <v>0.01</v>
      </c>
      <c r="Q33" s="47"/>
      <c r="R33" s="47"/>
      <c r="S33" s="405" t="str">
        <f t="shared" si="3"/>
        <v/>
      </c>
      <c r="T33" s="17">
        <f>+IFERROR(IF(COUNT(K33,S33),ROUND(SUM(S33,K33)/SUM('Shareholding Pattern'!$L$57,'Shareholding Pattern'!$T$57)*100,2),""),0)</f>
        <v>0.01</v>
      </c>
      <c r="U33" s="47"/>
      <c r="V33" s="17" t="str">
        <f t="shared" si="4"/>
        <v/>
      </c>
      <c r="W33" s="47"/>
      <c r="X33" s="17" t="str">
        <f t="shared" si="5"/>
        <v/>
      </c>
      <c r="Y33" s="47">
        <v>0</v>
      </c>
      <c r="Z33" s="284">
        <v>29</v>
      </c>
      <c r="AA33" s="334" t="s">
        <v>520</v>
      </c>
      <c r="AB33" s="11"/>
      <c r="AC33" s="11">
        <f t="shared" si="6"/>
        <v>1</v>
      </c>
    </row>
    <row r="34" spans="5:29" ht="24.75" customHeight="1">
      <c r="E34" s="195">
        <v>20</v>
      </c>
      <c r="F34" s="402" t="s">
        <v>737</v>
      </c>
      <c r="G34" s="403"/>
      <c r="H34" s="47">
        <v>1800</v>
      </c>
      <c r="I34" s="47"/>
      <c r="J34" s="47"/>
      <c r="K34" s="405">
        <f t="shared" si="0"/>
        <v>1800</v>
      </c>
      <c r="L34" s="51">
        <f>+IFERROR(IF(COUNT(K34),ROUND(K34/'Shareholding Pattern'!$L$57*100,2),""),0)</f>
        <v>0.01</v>
      </c>
      <c r="M34" s="207">
        <f t="shared" si="1"/>
        <v>1800</v>
      </c>
      <c r="N34" s="207"/>
      <c r="O34" s="285">
        <f t="shared" si="2"/>
        <v>1800</v>
      </c>
      <c r="P34" s="51">
        <f>+IFERROR(IF(COUNT(O34),ROUND(O34/('Shareholding Pattern'!$P$58)*100,2),""),0)</f>
        <v>0.01</v>
      </c>
      <c r="Q34" s="47"/>
      <c r="R34" s="47"/>
      <c r="S34" s="405" t="str">
        <f t="shared" si="3"/>
        <v/>
      </c>
      <c r="T34" s="17">
        <f>+IFERROR(IF(COUNT(K34,S34),ROUND(SUM(S34,K34)/SUM('Shareholding Pattern'!$L$57,'Shareholding Pattern'!$T$57)*100,2),""),0)</f>
        <v>0.01</v>
      </c>
      <c r="U34" s="47"/>
      <c r="V34" s="17" t="str">
        <f t="shared" si="4"/>
        <v/>
      </c>
      <c r="W34" s="47"/>
      <c r="X34" s="17" t="str">
        <f t="shared" si="5"/>
        <v/>
      </c>
      <c r="Y34" s="47">
        <v>0</v>
      </c>
      <c r="Z34" s="284">
        <v>30</v>
      </c>
      <c r="AA34" s="334" t="s">
        <v>520</v>
      </c>
      <c r="AB34" s="11"/>
      <c r="AC34" s="11">
        <f t="shared" si="6"/>
        <v>1</v>
      </c>
    </row>
    <row r="35" spans="5:29" ht="24.75" customHeight="1">
      <c r="E35" s="195">
        <v>21</v>
      </c>
      <c r="F35" s="402" t="s">
        <v>738</v>
      </c>
      <c r="G35" s="403"/>
      <c r="H35" s="47">
        <v>1000</v>
      </c>
      <c r="I35" s="47"/>
      <c r="J35" s="47"/>
      <c r="K35" s="405">
        <f t="shared" si="0"/>
        <v>1000</v>
      </c>
      <c r="L35" s="51">
        <f>+IFERROR(IF(COUNT(K35),ROUND(K35/'Shareholding Pattern'!$L$57*100,2),""),0)</f>
        <v>0</v>
      </c>
      <c r="M35" s="207">
        <f t="shared" si="1"/>
        <v>1000</v>
      </c>
      <c r="N35" s="207"/>
      <c r="O35" s="285">
        <f t="shared" si="2"/>
        <v>1000</v>
      </c>
      <c r="P35" s="51">
        <f>+IFERROR(IF(COUNT(O35),ROUND(O35/('Shareholding Pattern'!$P$58)*100,2),""),0)</f>
        <v>0</v>
      </c>
      <c r="Q35" s="47"/>
      <c r="R35" s="47"/>
      <c r="S35" s="405" t="str">
        <f t="shared" si="3"/>
        <v/>
      </c>
      <c r="T35" s="17">
        <f>+IFERROR(IF(COUNT(K35,S35),ROUND(SUM(S35,K35)/SUM('Shareholding Pattern'!$L$57,'Shareholding Pattern'!$T$57)*100,2),""),0)</f>
        <v>0</v>
      </c>
      <c r="U35" s="47"/>
      <c r="V35" s="17" t="str">
        <f t="shared" si="4"/>
        <v/>
      </c>
      <c r="W35" s="47"/>
      <c r="X35" s="17" t="str">
        <f t="shared" si="5"/>
        <v/>
      </c>
      <c r="Y35" s="47">
        <v>0</v>
      </c>
      <c r="Z35" s="284">
        <v>31</v>
      </c>
      <c r="AA35" s="334" t="s">
        <v>520</v>
      </c>
      <c r="AB35" s="11"/>
      <c r="AC35" s="11">
        <f t="shared" si="6"/>
        <v>1</v>
      </c>
    </row>
    <row r="36" spans="5:29" ht="24.75" customHeight="1">
      <c r="E36" s="195">
        <v>22</v>
      </c>
      <c r="F36" s="402" t="s">
        <v>739</v>
      </c>
      <c r="G36" s="403"/>
      <c r="H36" s="47">
        <v>500</v>
      </c>
      <c r="I36" s="47"/>
      <c r="J36" s="47"/>
      <c r="K36" s="405">
        <f t="shared" si="0"/>
        <v>500</v>
      </c>
      <c r="L36" s="51">
        <f>+IFERROR(IF(COUNT(K36),ROUND(K36/'Shareholding Pattern'!$L$57*100,2),""),0)</f>
        <v>0</v>
      </c>
      <c r="M36" s="207">
        <f t="shared" si="1"/>
        <v>500</v>
      </c>
      <c r="N36" s="207"/>
      <c r="O36" s="285">
        <f t="shared" si="2"/>
        <v>500</v>
      </c>
      <c r="P36" s="51">
        <f>+IFERROR(IF(COUNT(O36),ROUND(O36/('Shareholding Pattern'!$P$58)*100,2),""),0)</f>
        <v>0</v>
      </c>
      <c r="Q36" s="47"/>
      <c r="R36" s="47"/>
      <c r="S36" s="405" t="str">
        <f t="shared" si="3"/>
        <v/>
      </c>
      <c r="T36" s="17">
        <f>+IFERROR(IF(COUNT(K36,S36),ROUND(SUM(S36,K36)/SUM('Shareholding Pattern'!$L$57,'Shareholding Pattern'!$T$57)*100,2),""),0)</f>
        <v>0</v>
      </c>
      <c r="U36" s="47"/>
      <c r="V36" s="17" t="str">
        <f t="shared" si="4"/>
        <v/>
      </c>
      <c r="W36" s="47"/>
      <c r="X36" s="17" t="str">
        <f t="shared" si="5"/>
        <v/>
      </c>
      <c r="Y36" s="47">
        <v>0</v>
      </c>
      <c r="Z36" s="284">
        <v>32</v>
      </c>
      <c r="AA36" s="334" t="s">
        <v>520</v>
      </c>
      <c r="AB36" s="11"/>
      <c r="AC36" s="11">
        <f t="shared" si="6"/>
        <v>1</v>
      </c>
    </row>
    <row r="37" spans="5:29" ht="24.75" customHeight="1">
      <c r="E37" s="195">
        <v>23</v>
      </c>
      <c r="F37" s="402" t="s">
        <v>740</v>
      </c>
      <c r="G37" s="403"/>
      <c r="H37" s="47">
        <v>1000</v>
      </c>
      <c r="I37" s="47"/>
      <c r="J37" s="47"/>
      <c r="K37" s="405">
        <f t="shared" si="0"/>
        <v>1000</v>
      </c>
      <c r="L37" s="51">
        <f>+IFERROR(IF(COUNT(K37),ROUND(K37/'Shareholding Pattern'!$L$57*100,2),""),0)</f>
        <v>0</v>
      </c>
      <c r="M37" s="207">
        <f t="shared" si="1"/>
        <v>1000</v>
      </c>
      <c r="N37" s="207"/>
      <c r="O37" s="285">
        <f t="shared" si="2"/>
        <v>1000</v>
      </c>
      <c r="P37" s="51">
        <f>+IFERROR(IF(COUNT(O37),ROUND(O37/('Shareholding Pattern'!$P$58)*100,2),""),0)</f>
        <v>0</v>
      </c>
      <c r="Q37" s="47"/>
      <c r="R37" s="47"/>
      <c r="S37" s="405" t="str">
        <f t="shared" si="3"/>
        <v/>
      </c>
      <c r="T37" s="17">
        <f>+IFERROR(IF(COUNT(K37,S37),ROUND(SUM(S37,K37)/SUM('Shareholding Pattern'!$L$57,'Shareholding Pattern'!$T$57)*100,2),""),0)</f>
        <v>0</v>
      </c>
      <c r="U37" s="47"/>
      <c r="V37" s="17" t="str">
        <f t="shared" si="4"/>
        <v/>
      </c>
      <c r="W37" s="47"/>
      <c r="X37" s="17" t="str">
        <f t="shared" si="5"/>
        <v/>
      </c>
      <c r="Y37" s="47">
        <v>0</v>
      </c>
      <c r="Z37" s="284">
        <v>33</v>
      </c>
      <c r="AA37" s="334" t="s">
        <v>520</v>
      </c>
      <c r="AB37" s="11"/>
      <c r="AC37" s="11">
        <f t="shared" si="6"/>
        <v>1</v>
      </c>
    </row>
    <row r="38" spans="5:29" ht="24.75" customHeight="1">
      <c r="E38" s="195">
        <v>24</v>
      </c>
      <c r="F38" s="402" t="s">
        <v>741</v>
      </c>
      <c r="G38" s="403"/>
      <c r="H38" s="47">
        <v>1000</v>
      </c>
      <c r="I38" s="47"/>
      <c r="J38" s="47"/>
      <c r="K38" s="405">
        <f t="shared" si="0"/>
        <v>1000</v>
      </c>
      <c r="L38" s="51">
        <f>+IFERROR(IF(COUNT(K38),ROUND(K38/'Shareholding Pattern'!$L$57*100,2),""),0)</f>
        <v>0</v>
      </c>
      <c r="M38" s="207">
        <f t="shared" si="1"/>
        <v>1000</v>
      </c>
      <c r="N38" s="207"/>
      <c r="O38" s="285">
        <f t="shared" si="2"/>
        <v>1000</v>
      </c>
      <c r="P38" s="51">
        <f>+IFERROR(IF(COUNT(O38),ROUND(O38/('Shareholding Pattern'!$P$58)*100,2),""),0)</f>
        <v>0</v>
      </c>
      <c r="Q38" s="47"/>
      <c r="R38" s="47"/>
      <c r="S38" s="405" t="str">
        <f t="shared" si="3"/>
        <v/>
      </c>
      <c r="T38" s="17">
        <f>+IFERROR(IF(COUNT(K38,S38),ROUND(SUM(S38,K38)/SUM('Shareholding Pattern'!$L$57,'Shareholding Pattern'!$T$57)*100,2),""),0)</f>
        <v>0</v>
      </c>
      <c r="U38" s="47"/>
      <c r="V38" s="17" t="str">
        <f t="shared" si="4"/>
        <v/>
      </c>
      <c r="W38" s="47"/>
      <c r="X38" s="17" t="str">
        <f t="shared" si="5"/>
        <v/>
      </c>
      <c r="Y38" s="47">
        <v>0</v>
      </c>
      <c r="Z38" s="284">
        <v>34</v>
      </c>
      <c r="AA38" s="334" t="s">
        <v>520</v>
      </c>
      <c r="AB38" s="11"/>
      <c r="AC38" s="11">
        <f t="shared" si="6"/>
        <v>1</v>
      </c>
    </row>
    <row r="39" spans="5:29" ht="24.75" customHeight="1">
      <c r="E39" s="195">
        <v>25</v>
      </c>
      <c r="F39" s="402" t="s">
        <v>742</v>
      </c>
      <c r="G39" s="403"/>
      <c r="H39" s="47">
        <v>500</v>
      </c>
      <c r="I39" s="47"/>
      <c r="J39" s="47"/>
      <c r="K39" s="405">
        <f t="shared" si="0"/>
        <v>500</v>
      </c>
      <c r="L39" s="51">
        <f>+IFERROR(IF(COUNT(K39),ROUND(K39/'Shareholding Pattern'!$L$57*100,2),""),0)</f>
        <v>0</v>
      </c>
      <c r="M39" s="207">
        <f t="shared" si="1"/>
        <v>500</v>
      </c>
      <c r="N39" s="207"/>
      <c r="O39" s="285">
        <f t="shared" si="2"/>
        <v>500</v>
      </c>
      <c r="P39" s="51">
        <f>+IFERROR(IF(COUNT(O39),ROUND(O39/('Shareholding Pattern'!$P$58)*100,2),""),0)</f>
        <v>0</v>
      </c>
      <c r="Q39" s="47"/>
      <c r="R39" s="47"/>
      <c r="S39" s="405" t="str">
        <f t="shared" si="3"/>
        <v/>
      </c>
      <c r="T39" s="17">
        <f>+IFERROR(IF(COUNT(K39,S39),ROUND(SUM(S39,K39)/SUM('Shareholding Pattern'!$L$57,'Shareholding Pattern'!$T$57)*100,2),""),0)</f>
        <v>0</v>
      </c>
      <c r="U39" s="47"/>
      <c r="V39" s="17" t="str">
        <f t="shared" si="4"/>
        <v/>
      </c>
      <c r="W39" s="47"/>
      <c r="X39" s="17" t="str">
        <f t="shared" si="5"/>
        <v/>
      </c>
      <c r="Y39" s="47">
        <v>0</v>
      </c>
      <c r="Z39" s="284">
        <v>35</v>
      </c>
      <c r="AA39" s="334" t="s">
        <v>520</v>
      </c>
      <c r="AB39" s="11"/>
      <c r="AC39" s="11">
        <f t="shared" si="6"/>
        <v>1</v>
      </c>
    </row>
    <row r="40" spans="5:29" ht="24.75" customHeight="1">
      <c r="E40" s="195">
        <v>26</v>
      </c>
      <c r="F40" s="402" t="s">
        <v>743</v>
      </c>
      <c r="G40" s="403"/>
      <c r="H40" s="47">
        <v>1000</v>
      </c>
      <c r="I40" s="47"/>
      <c r="J40" s="47"/>
      <c r="K40" s="405">
        <f t="shared" si="0"/>
        <v>1000</v>
      </c>
      <c r="L40" s="51">
        <f>+IFERROR(IF(COUNT(K40),ROUND(K40/'Shareholding Pattern'!$L$57*100,2),""),0)</f>
        <v>0</v>
      </c>
      <c r="M40" s="207">
        <f t="shared" si="1"/>
        <v>1000</v>
      </c>
      <c r="N40" s="207"/>
      <c r="O40" s="285">
        <f t="shared" si="2"/>
        <v>1000</v>
      </c>
      <c r="P40" s="51">
        <f>+IFERROR(IF(COUNT(O40),ROUND(O40/('Shareholding Pattern'!$P$58)*100,2),""),0)</f>
        <v>0</v>
      </c>
      <c r="Q40" s="47"/>
      <c r="R40" s="47"/>
      <c r="S40" s="405" t="str">
        <f t="shared" si="3"/>
        <v/>
      </c>
      <c r="T40" s="17">
        <f>+IFERROR(IF(COUNT(K40,S40),ROUND(SUM(S40,K40)/SUM('Shareholding Pattern'!$L$57,'Shareholding Pattern'!$T$57)*100,2),""),0)</f>
        <v>0</v>
      </c>
      <c r="U40" s="47"/>
      <c r="V40" s="17" t="str">
        <f t="shared" si="4"/>
        <v/>
      </c>
      <c r="W40" s="47"/>
      <c r="X40" s="17" t="str">
        <f t="shared" si="5"/>
        <v/>
      </c>
      <c r="Y40" s="47">
        <v>0</v>
      </c>
      <c r="Z40" s="284">
        <v>36</v>
      </c>
      <c r="AA40" s="334" t="s">
        <v>520</v>
      </c>
      <c r="AB40" s="11"/>
      <c r="AC40" s="11">
        <f t="shared" si="6"/>
        <v>1</v>
      </c>
    </row>
    <row r="41" spans="5:29" ht="24.75" customHeight="1">
      <c r="E41" s="195">
        <v>27</v>
      </c>
      <c r="F41" s="402" t="s">
        <v>744</v>
      </c>
      <c r="G41" s="403"/>
      <c r="H41" s="47">
        <v>500</v>
      </c>
      <c r="I41" s="47"/>
      <c r="J41" s="47"/>
      <c r="K41" s="405">
        <f t="shared" si="0"/>
        <v>500</v>
      </c>
      <c r="L41" s="51">
        <f>+IFERROR(IF(COUNT(K41),ROUND(K41/'Shareholding Pattern'!$L$57*100,2),""),0)</f>
        <v>0</v>
      </c>
      <c r="M41" s="207">
        <f t="shared" si="1"/>
        <v>500</v>
      </c>
      <c r="N41" s="207"/>
      <c r="O41" s="285">
        <f t="shared" si="2"/>
        <v>500</v>
      </c>
      <c r="P41" s="51">
        <f>+IFERROR(IF(COUNT(O41),ROUND(O41/('Shareholding Pattern'!$P$58)*100,2),""),0)</f>
        <v>0</v>
      </c>
      <c r="Q41" s="47"/>
      <c r="R41" s="47"/>
      <c r="S41" s="405" t="str">
        <f t="shared" si="3"/>
        <v/>
      </c>
      <c r="T41" s="17">
        <f>+IFERROR(IF(COUNT(K41,S41),ROUND(SUM(S41,K41)/SUM('Shareholding Pattern'!$L$57,'Shareholding Pattern'!$T$57)*100,2),""),0)</f>
        <v>0</v>
      </c>
      <c r="U41" s="47"/>
      <c r="V41" s="17" t="str">
        <f t="shared" si="4"/>
        <v/>
      </c>
      <c r="W41" s="47"/>
      <c r="X41" s="17" t="str">
        <f t="shared" si="5"/>
        <v/>
      </c>
      <c r="Y41" s="47">
        <v>0</v>
      </c>
      <c r="Z41" s="284">
        <v>37</v>
      </c>
      <c r="AA41" s="334" t="s">
        <v>520</v>
      </c>
      <c r="AB41" s="11"/>
      <c r="AC41" s="11">
        <f t="shared" si="6"/>
        <v>1</v>
      </c>
    </row>
    <row r="42" spans="5:29" ht="24.75" customHeight="1">
      <c r="E42" s="195">
        <v>28</v>
      </c>
      <c r="F42" s="402" t="s">
        <v>745</v>
      </c>
      <c r="G42" s="403"/>
      <c r="H42" s="47">
        <v>1000</v>
      </c>
      <c r="I42" s="47"/>
      <c r="J42" s="47"/>
      <c r="K42" s="405">
        <f t="shared" si="0"/>
        <v>1000</v>
      </c>
      <c r="L42" s="51">
        <f>+IFERROR(IF(COUNT(K42),ROUND(K42/'Shareholding Pattern'!$L$57*100,2),""),0)</f>
        <v>0</v>
      </c>
      <c r="M42" s="207">
        <f t="shared" si="1"/>
        <v>1000</v>
      </c>
      <c r="N42" s="207"/>
      <c r="O42" s="285">
        <f t="shared" si="2"/>
        <v>1000</v>
      </c>
      <c r="P42" s="51">
        <f>+IFERROR(IF(COUNT(O42),ROUND(O42/('Shareholding Pattern'!$P$58)*100,2),""),0)</f>
        <v>0</v>
      </c>
      <c r="Q42" s="47"/>
      <c r="R42" s="47"/>
      <c r="S42" s="405" t="str">
        <f t="shared" si="3"/>
        <v/>
      </c>
      <c r="T42" s="17">
        <f>+IFERROR(IF(COUNT(K42,S42),ROUND(SUM(S42,K42)/SUM('Shareholding Pattern'!$L$57,'Shareholding Pattern'!$T$57)*100,2),""),0)</f>
        <v>0</v>
      </c>
      <c r="U42" s="47"/>
      <c r="V42" s="17" t="str">
        <f t="shared" si="4"/>
        <v/>
      </c>
      <c r="W42" s="47"/>
      <c r="X42" s="17" t="str">
        <f t="shared" si="5"/>
        <v/>
      </c>
      <c r="Y42" s="47">
        <v>0</v>
      </c>
      <c r="Z42" s="284">
        <v>38</v>
      </c>
      <c r="AA42" s="334" t="s">
        <v>520</v>
      </c>
      <c r="AB42" s="11"/>
      <c r="AC42" s="11">
        <f t="shared" si="6"/>
        <v>1</v>
      </c>
    </row>
    <row r="43" spans="5:29" ht="24.75" customHeight="1">
      <c r="E43" s="195">
        <v>29</v>
      </c>
      <c r="F43" s="402" t="s">
        <v>746</v>
      </c>
      <c r="G43" s="403"/>
      <c r="H43" s="47">
        <v>500</v>
      </c>
      <c r="I43" s="47"/>
      <c r="J43" s="47"/>
      <c r="K43" s="405">
        <f t="shared" si="0"/>
        <v>500</v>
      </c>
      <c r="L43" s="51">
        <f>+IFERROR(IF(COUNT(K43),ROUND(K43/'Shareholding Pattern'!$L$57*100,2),""),0)</f>
        <v>0</v>
      </c>
      <c r="M43" s="207">
        <f t="shared" si="1"/>
        <v>500</v>
      </c>
      <c r="N43" s="207"/>
      <c r="O43" s="285">
        <f t="shared" si="2"/>
        <v>500</v>
      </c>
      <c r="P43" s="51">
        <f>+IFERROR(IF(COUNT(O43),ROUND(O43/('Shareholding Pattern'!$P$58)*100,2),""),0)</f>
        <v>0</v>
      </c>
      <c r="Q43" s="47"/>
      <c r="R43" s="47"/>
      <c r="S43" s="405" t="str">
        <f t="shared" si="3"/>
        <v/>
      </c>
      <c r="T43" s="17">
        <f>+IFERROR(IF(COUNT(K43,S43),ROUND(SUM(S43,K43)/SUM('Shareholding Pattern'!$L$57,'Shareholding Pattern'!$T$57)*100,2),""),0)</f>
        <v>0</v>
      </c>
      <c r="U43" s="47"/>
      <c r="V43" s="17" t="str">
        <f t="shared" si="4"/>
        <v/>
      </c>
      <c r="W43" s="47"/>
      <c r="X43" s="17" t="str">
        <f t="shared" si="5"/>
        <v/>
      </c>
      <c r="Y43" s="47">
        <v>0</v>
      </c>
      <c r="Z43" s="284">
        <v>39</v>
      </c>
      <c r="AA43" s="334" t="s">
        <v>520</v>
      </c>
      <c r="AB43" s="11"/>
      <c r="AC43" s="11">
        <f t="shared" si="6"/>
        <v>1</v>
      </c>
    </row>
    <row r="44" spans="5:29" ht="24.75" customHeight="1">
      <c r="E44" s="195">
        <v>30</v>
      </c>
      <c r="F44" s="402" t="s">
        <v>747</v>
      </c>
      <c r="G44" s="403"/>
      <c r="H44" s="47">
        <v>1800</v>
      </c>
      <c r="I44" s="47"/>
      <c r="J44" s="47"/>
      <c r="K44" s="405">
        <f t="shared" si="0"/>
        <v>1800</v>
      </c>
      <c r="L44" s="51">
        <f>+IFERROR(IF(COUNT(K44),ROUND(K44/'Shareholding Pattern'!$L$57*100,2),""),0)</f>
        <v>0.01</v>
      </c>
      <c r="M44" s="207">
        <f t="shared" si="1"/>
        <v>1800</v>
      </c>
      <c r="N44" s="207"/>
      <c r="O44" s="285">
        <f t="shared" si="2"/>
        <v>1800</v>
      </c>
      <c r="P44" s="51">
        <f>+IFERROR(IF(COUNT(O44),ROUND(O44/('Shareholding Pattern'!$P$58)*100,2),""),0)</f>
        <v>0.01</v>
      </c>
      <c r="Q44" s="47"/>
      <c r="R44" s="47"/>
      <c r="S44" s="405" t="str">
        <f t="shared" si="3"/>
        <v/>
      </c>
      <c r="T44" s="17">
        <f>+IFERROR(IF(COUNT(K44,S44),ROUND(SUM(S44,K44)/SUM('Shareholding Pattern'!$L$57,'Shareholding Pattern'!$T$57)*100,2),""),0)</f>
        <v>0.01</v>
      </c>
      <c r="U44" s="47"/>
      <c r="V44" s="17" t="str">
        <f t="shared" si="4"/>
        <v/>
      </c>
      <c r="W44" s="47"/>
      <c r="X44" s="17" t="str">
        <f t="shared" si="5"/>
        <v/>
      </c>
      <c r="Y44" s="47">
        <v>0</v>
      </c>
      <c r="Z44" s="284">
        <v>40</v>
      </c>
      <c r="AA44" s="334" t="s">
        <v>520</v>
      </c>
      <c r="AB44" s="11"/>
      <c r="AC44" s="11">
        <f t="shared" si="6"/>
        <v>1</v>
      </c>
    </row>
    <row r="45" spans="5:29" ht="24.75" customHeight="1">
      <c r="E45" s="195">
        <v>31</v>
      </c>
      <c r="F45" s="402" t="s">
        <v>748</v>
      </c>
      <c r="G45" s="403"/>
      <c r="H45" s="47">
        <v>300</v>
      </c>
      <c r="I45" s="47"/>
      <c r="J45" s="47"/>
      <c r="K45" s="405">
        <f t="shared" si="0"/>
        <v>300</v>
      </c>
      <c r="L45" s="51">
        <f>+IFERROR(IF(COUNT(K45),ROUND(K45/'Shareholding Pattern'!$L$57*100,2),""),0)</f>
        <v>0</v>
      </c>
      <c r="M45" s="207">
        <f t="shared" si="1"/>
        <v>300</v>
      </c>
      <c r="N45" s="207"/>
      <c r="O45" s="285">
        <f t="shared" si="2"/>
        <v>300</v>
      </c>
      <c r="P45" s="51">
        <f>+IFERROR(IF(COUNT(O45),ROUND(O45/('Shareholding Pattern'!$P$58)*100,2),""),0)</f>
        <v>0</v>
      </c>
      <c r="Q45" s="47"/>
      <c r="R45" s="47"/>
      <c r="S45" s="405" t="str">
        <f t="shared" si="3"/>
        <v/>
      </c>
      <c r="T45" s="17">
        <f>+IFERROR(IF(COUNT(K45,S45),ROUND(SUM(S45,K45)/SUM('Shareholding Pattern'!$L$57,'Shareholding Pattern'!$T$57)*100,2),""),0)</f>
        <v>0</v>
      </c>
      <c r="U45" s="47"/>
      <c r="V45" s="17" t="str">
        <f t="shared" si="4"/>
        <v/>
      </c>
      <c r="W45" s="47"/>
      <c r="X45" s="17" t="str">
        <f t="shared" si="5"/>
        <v/>
      </c>
      <c r="Y45" s="47">
        <v>0</v>
      </c>
      <c r="Z45" s="284">
        <v>41</v>
      </c>
      <c r="AA45" s="334" t="s">
        <v>520</v>
      </c>
      <c r="AB45" s="11"/>
      <c r="AC45" s="11">
        <f t="shared" si="6"/>
        <v>1</v>
      </c>
    </row>
    <row r="46" spans="5:29" ht="24.75" customHeight="1">
      <c r="E46" s="195">
        <v>32</v>
      </c>
      <c r="F46" s="402" t="s">
        <v>749</v>
      </c>
      <c r="G46" s="403"/>
      <c r="H46" s="47">
        <v>500</v>
      </c>
      <c r="I46" s="47"/>
      <c r="J46" s="47"/>
      <c r="K46" s="405">
        <f t="shared" si="0"/>
        <v>500</v>
      </c>
      <c r="L46" s="51">
        <f>+IFERROR(IF(COUNT(K46),ROUND(K46/'Shareholding Pattern'!$L$57*100,2),""),0)</f>
        <v>0</v>
      </c>
      <c r="M46" s="207">
        <f t="shared" si="1"/>
        <v>500</v>
      </c>
      <c r="N46" s="207"/>
      <c r="O46" s="285">
        <f t="shared" si="2"/>
        <v>500</v>
      </c>
      <c r="P46" s="51">
        <f>+IFERROR(IF(COUNT(O46),ROUND(O46/('Shareholding Pattern'!$P$58)*100,2),""),0)</f>
        <v>0</v>
      </c>
      <c r="Q46" s="47"/>
      <c r="R46" s="47"/>
      <c r="S46" s="405" t="str">
        <f t="shared" si="3"/>
        <v/>
      </c>
      <c r="T46" s="17">
        <f>+IFERROR(IF(COUNT(K46,S46),ROUND(SUM(S46,K46)/SUM('Shareholding Pattern'!$L$57,'Shareholding Pattern'!$T$57)*100,2),""),0)</f>
        <v>0</v>
      </c>
      <c r="U46" s="47"/>
      <c r="V46" s="17" t="str">
        <f t="shared" si="4"/>
        <v/>
      </c>
      <c r="W46" s="47"/>
      <c r="X46" s="17" t="str">
        <f t="shared" si="5"/>
        <v/>
      </c>
      <c r="Y46" s="47">
        <v>0</v>
      </c>
      <c r="Z46" s="284">
        <v>42</v>
      </c>
      <c r="AA46" s="334" t="s">
        <v>520</v>
      </c>
      <c r="AB46" s="11"/>
      <c r="AC46" s="11">
        <f t="shared" si="6"/>
        <v>1</v>
      </c>
    </row>
    <row r="47" spans="5:29" ht="24.75" customHeight="1">
      <c r="E47" s="195">
        <v>33</v>
      </c>
      <c r="F47" s="402" t="s">
        <v>750</v>
      </c>
      <c r="G47" s="403"/>
      <c r="H47" s="47">
        <v>1500</v>
      </c>
      <c r="I47" s="47"/>
      <c r="J47" s="47"/>
      <c r="K47" s="405">
        <f t="shared" si="0"/>
        <v>1500</v>
      </c>
      <c r="L47" s="51">
        <f>+IFERROR(IF(COUNT(K47),ROUND(K47/'Shareholding Pattern'!$L$57*100,2),""),0)</f>
        <v>0.01</v>
      </c>
      <c r="M47" s="207">
        <f t="shared" si="1"/>
        <v>1500</v>
      </c>
      <c r="N47" s="207"/>
      <c r="O47" s="285">
        <f t="shared" si="2"/>
        <v>1500</v>
      </c>
      <c r="P47" s="51">
        <f>+IFERROR(IF(COUNT(O47),ROUND(O47/('Shareholding Pattern'!$P$58)*100,2),""),0)</f>
        <v>0.01</v>
      </c>
      <c r="Q47" s="47"/>
      <c r="R47" s="47"/>
      <c r="S47" s="405" t="str">
        <f t="shared" si="3"/>
        <v/>
      </c>
      <c r="T47" s="17">
        <f>+IFERROR(IF(COUNT(K47,S47),ROUND(SUM(S47,K47)/SUM('Shareholding Pattern'!$L$57,'Shareholding Pattern'!$T$57)*100,2),""),0)</f>
        <v>0.01</v>
      </c>
      <c r="U47" s="47"/>
      <c r="V47" s="17" t="str">
        <f t="shared" si="4"/>
        <v/>
      </c>
      <c r="W47" s="47"/>
      <c r="X47" s="17" t="str">
        <f t="shared" si="5"/>
        <v/>
      </c>
      <c r="Y47" s="47">
        <v>0</v>
      </c>
      <c r="Z47" s="284">
        <v>43</v>
      </c>
      <c r="AA47" s="334" t="s">
        <v>520</v>
      </c>
      <c r="AB47" s="11"/>
      <c r="AC47" s="11">
        <f t="shared" si="6"/>
        <v>1</v>
      </c>
    </row>
    <row r="48" spans="5:29" ht="24.75" customHeight="1">
      <c r="E48" s="195">
        <v>34</v>
      </c>
      <c r="F48" s="402" t="s">
        <v>751</v>
      </c>
      <c r="G48" s="403"/>
      <c r="H48" s="47">
        <v>500</v>
      </c>
      <c r="I48" s="47"/>
      <c r="J48" s="47"/>
      <c r="K48" s="405">
        <f t="shared" si="0"/>
        <v>500</v>
      </c>
      <c r="L48" s="51">
        <f>+IFERROR(IF(COUNT(K48),ROUND(K48/'Shareholding Pattern'!$L$57*100,2),""),0)</f>
        <v>0</v>
      </c>
      <c r="M48" s="207">
        <f t="shared" si="1"/>
        <v>500</v>
      </c>
      <c r="N48" s="207"/>
      <c r="O48" s="285">
        <f t="shared" si="2"/>
        <v>500</v>
      </c>
      <c r="P48" s="51">
        <f>+IFERROR(IF(COUNT(O48),ROUND(O48/('Shareholding Pattern'!$P$58)*100,2),""),0)</f>
        <v>0</v>
      </c>
      <c r="Q48" s="47"/>
      <c r="R48" s="47"/>
      <c r="S48" s="405" t="str">
        <f t="shared" si="3"/>
        <v/>
      </c>
      <c r="T48" s="17">
        <f>+IFERROR(IF(COUNT(K48,S48),ROUND(SUM(S48,K48)/SUM('Shareholding Pattern'!$L$57,'Shareholding Pattern'!$T$57)*100,2),""),0)</f>
        <v>0</v>
      </c>
      <c r="U48" s="47"/>
      <c r="V48" s="17" t="str">
        <f t="shared" si="4"/>
        <v/>
      </c>
      <c r="W48" s="47"/>
      <c r="X48" s="17" t="str">
        <f t="shared" si="5"/>
        <v/>
      </c>
      <c r="Y48" s="47">
        <v>0</v>
      </c>
      <c r="Z48" s="284">
        <v>44</v>
      </c>
      <c r="AA48" s="334" t="s">
        <v>520</v>
      </c>
      <c r="AB48" s="11"/>
      <c r="AC48" s="11">
        <f t="shared" si="6"/>
        <v>1</v>
      </c>
    </row>
    <row r="49" spans="5:29" ht="24.75" customHeight="1">
      <c r="E49" s="195">
        <v>35</v>
      </c>
      <c r="F49" s="402" t="s">
        <v>752</v>
      </c>
      <c r="G49" s="403"/>
      <c r="H49" s="47">
        <v>1900</v>
      </c>
      <c r="I49" s="47"/>
      <c r="J49" s="47"/>
      <c r="K49" s="405">
        <f t="shared" si="0"/>
        <v>1900</v>
      </c>
      <c r="L49" s="51">
        <f>+IFERROR(IF(COUNT(K49),ROUND(K49/'Shareholding Pattern'!$L$57*100,2),""),0)</f>
        <v>0.01</v>
      </c>
      <c r="M49" s="207">
        <f t="shared" si="1"/>
        <v>1900</v>
      </c>
      <c r="N49" s="207"/>
      <c r="O49" s="285">
        <f t="shared" si="2"/>
        <v>1900</v>
      </c>
      <c r="P49" s="51">
        <f>+IFERROR(IF(COUNT(O49),ROUND(O49/('Shareholding Pattern'!$P$58)*100,2),""),0)</f>
        <v>0.01</v>
      </c>
      <c r="Q49" s="47"/>
      <c r="R49" s="47"/>
      <c r="S49" s="405" t="str">
        <f t="shared" si="3"/>
        <v/>
      </c>
      <c r="T49" s="17">
        <f>+IFERROR(IF(COUNT(K49,S49),ROUND(SUM(S49,K49)/SUM('Shareholding Pattern'!$L$57,'Shareholding Pattern'!$T$57)*100,2),""),0)</f>
        <v>0.01</v>
      </c>
      <c r="U49" s="47"/>
      <c r="V49" s="17" t="str">
        <f t="shared" si="4"/>
        <v/>
      </c>
      <c r="W49" s="47"/>
      <c r="X49" s="17" t="str">
        <f t="shared" si="5"/>
        <v/>
      </c>
      <c r="Y49" s="47">
        <v>0</v>
      </c>
      <c r="Z49" s="284">
        <v>45</v>
      </c>
      <c r="AA49" s="334" t="s">
        <v>520</v>
      </c>
      <c r="AB49" s="11"/>
      <c r="AC49" s="11">
        <f t="shared" si="6"/>
        <v>1</v>
      </c>
    </row>
    <row r="50" spans="5:29" ht="24.75" customHeight="1">
      <c r="E50" s="195">
        <v>36</v>
      </c>
      <c r="F50" s="402" t="s">
        <v>753</v>
      </c>
      <c r="G50" s="403"/>
      <c r="H50" s="47">
        <v>500</v>
      </c>
      <c r="I50" s="47"/>
      <c r="J50" s="47"/>
      <c r="K50" s="405">
        <f t="shared" si="0"/>
        <v>500</v>
      </c>
      <c r="L50" s="51">
        <f>+IFERROR(IF(COUNT(K50),ROUND(K50/'Shareholding Pattern'!$L$57*100,2),""),0)</f>
        <v>0</v>
      </c>
      <c r="M50" s="207">
        <f t="shared" si="1"/>
        <v>500</v>
      </c>
      <c r="N50" s="207"/>
      <c r="O50" s="285">
        <f t="shared" si="2"/>
        <v>500</v>
      </c>
      <c r="P50" s="51">
        <f>+IFERROR(IF(COUNT(O50),ROUND(O50/('Shareholding Pattern'!$P$58)*100,2),""),0)</f>
        <v>0</v>
      </c>
      <c r="Q50" s="47"/>
      <c r="R50" s="47"/>
      <c r="S50" s="405" t="str">
        <f t="shared" si="3"/>
        <v/>
      </c>
      <c r="T50" s="17">
        <f>+IFERROR(IF(COUNT(K50,S50),ROUND(SUM(S50,K50)/SUM('Shareholding Pattern'!$L$57,'Shareholding Pattern'!$T$57)*100,2),""),0)</f>
        <v>0</v>
      </c>
      <c r="U50" s="47"/>
      <c r="V50" s="17" t="str">
        <f t="shared" si="4"/>
        <v/>
      </c>
      <c r="W50" s="47"/>
      <c r="X50" s="17" t="str">
        <f t="shared" si="5"/>
        <v/>
      </c>
      <c r="Y50" s="47">
        <v>0</v>
      </c>
      <c r="Z50" s="284">
        <v>46</v>
      </c>
      <c r="AA50" s="334" t="s">
        <v>520</v>
      </c>
      <c r="AB50" s="11"/>
      <c r="AC50" s="11">
        <f t="shared" si="6"/>
        <v>1</v>
      </c>
    </row>
    <row r="51" spans="5:29" ht="24.75" customHeight="1">
      <c r="E51" s="195">
        <v>37</v>
      </c>
      <c r="F51" s="402" t="s">
        <v>754</v>
      </c>
      <c r="G51" s="403"/>
      <c r="H51" s="47">
        <v>500</v>
      </c>
      <c r="I51" s="47"/>
      <c r="J51" s="47"/>
      <c r="K51" s="405">
        <f t="shared" si="0"/>
        <v>500</v>
      </c>
      <c r="L51" s="51">
        <f>+IFERROR(IF(COUNT(K51),ROUND(K51/'Shareholding Pattern'!$L$57*100,2),""),0)</f>
        <v>0</v>
      </c>
      <c r="M51" s="207">
        <f t="shared" si="1"/>
        <v>500</v>
      </c>
      <c r="N51" s="207"/>
      <c r="O51" s="285">
        <f t="shared" si="2"/>
        <v>500</v>
      </c>
      <c r="P51" s="51">
        <f>+IFERROR(IF(COUNT(O51),ROUND(O51/('Shareholding Pattern'!$P$58)*100,2),""),0)</f>
        <v>0</v>
      </c>
      <c r="Q51" s="47"/>
      <c r="R51" s="47"/>
      <c r="S51" s="405" t="str">
        <f t="shared" si="3"/>
        <v/>
      </c>
      <c r="T51" s="17">
        <f>+IFERROR(IF(COUNT(K51,S51),ROUND(SUM(S51,K51)/SUM('Shareholding Pattern'!$L$57,'Shareholding Pattern'!$T$57)*100,2),""),0)</f>
        <v>0</v>
      </c>
      <c r="U51" s="47"/>
      <c r="V51" s="17" t="str">
        <f t="shared" si="4"/>
        <v/>
      </c>
      <c r="W51" s="47"/>
      <c r="X51" s="17" t="str">
        <f t="shared" si="5"/>
        <v/>
      </c>
      <c r="Y51" s="47">
        <v>0</v>
      </c>
      <c r="Z51" s="284">
        <v>47</v>
      </c>
      <c r="AA51" s="334" t="s">
        <v>520</v>
      </c>
      <c r="AB51" s="11"/>
      <c r="AC51" s="11">
        <f t="shared" si="6"/>
        <v>1</v>
      </c>
    </row>
    <row r="52" spans="5:29" ht="24.75" customHeight="1">
      <c r="E52" s="195">
        <v>38</v>
      </c>
      <c r="F52" s="402" t="s">
        <v>755</v>
      </c>
      <c r="G52" s="403"/>
      <c r="H52" s="47">
        <v>500</v>
      </c>
      <c r="I52" s="47"/>
      <c r="J52" s="47"/>
      <c r="K52" s="405">
        <f t="shared" si="0"/>
        <v>500</v>
      </c>
      <c r="L52" s="51">
        <f>+IFERROR(IF(COUNT(K52),ROUND(K52/'Shareholding Pattern'!$L$57*100,2),""),0)</f>
        <v>0</v>
      </c>
      <c r="M52" s="207">
        <f t="shared" si="1"/>
        <v>500</v>
      </c>
      <c r="N52" s="207"/>
      <c r="O52" s="285">
        <f t="shared" si="2"/>
        <v>500</v>
      </c>
      <c r="P52" s="51">
        <f>+IFERROR(IF(COUNT(O52),ROUND(O52/('Shareholding Pattern'!$P$58)*100,2),""),0)</f>
        <v>0</v>
      </c>
      <c r="Q52" s="47"/>
      <c r="R52" s="47"/>
      <c r="S52" s="405" t="str">
        <f t="shared" si="3"/>
        <v/>
      </c>
      <c r="T52" s="17">
        <f>+IFERROR(IF(COUNT(K52,S52),ROUND(SUM(S52,K52)/SUM('Shareholding Pattern'!$L$57,'Shareholding Pattern'!$T$57)*100,2),""),0)</f>
        <v>0</v>
      </c>
      <c r="U52" s="47"/>
      <c r="V52" s="17" t="str">
        <f t="shared" si="4"/>
        <v/>
      </c>
      <c r="W52" s="47"/>
      <c r="X52" s="17" t="str">
        <f t="shared" si="5"/>
        <v/>
      </c>
      <c r="Y52" s="47">
        <v>0</v>
      </c>
      <c r="Z52" s="284">
        <v>48</v>
      </c>
      <c r="AA52" s="334" t="s">
        <v>520</v>
      </c>
      <c r="AB52" s="11"/>
      <c r="AC52" s="11">
        <f t="shared" si="6"/>
        <v>1</v>
      </c>
    </row>
    <row r="53" spans="5:29" ht="24.75" customHeight="1">
      <c r="E53" s="195">
        <v>39</v>
      </c>
      <c r="F53" s="402" t="s">
        <v>756</v>
      </c>
      <c r="G53" s="403"/>
      <c r="H53" s="47">
        <v>500</v>
      </c>
      <c r="I53" s="47"/>
      <c r="J53" s="47"/>
      <c r="K53" s="405">
        <f t="shared" si="0"/>
        <v>500</v>
      </c>
      <c r="L53" s="51">
        <f>+IFERROR(IF(COUNT(K53),ROUND(K53/'Shareholding Pattern'!$L$57*100,2),""),0)</f>
        <v>0</v>
      </c>
      <c r="M53" s="207">
        <f t="shared" si="1"/>
        <v>500</v>
      </c>
      <c r="N53" s="207"/>
      <c r="O53" s="285">
        <f t="shared" si="2"/>
        <v>500</v>
      </c>
      <c r="P53" s="51">
        <f>+IFERROR(IF(COUNT(O53),ROUND(O53/('Shareholding Pattern'!$P$58)*100,2),""),0)</f>
        <v>0</v>
      </c>
      <c r="Q53" s="47"/>
      <c r="R53" s="47"/>
      <c r="S53" s="405" t="str">
        <f t="shared" si="3"/>
        <v/>
      </c>
      <c r="T53" s="17">
        <f>+IFERROR(IF(COUNT(K53,S53),ROUND(SUM(S53,K53)/SUM('Shareholding Pattern'!$L$57,'Shareholding Pattern'!$T$57)*100,2),""),0)</f>
        <v>0</v>
      </c>
      <c r="U53" s="47"/>
      <c r="V53" s="17" t="str">
        <f t="shared" si="4"/>
        <v/>
      </c>
      <c r="W53" s="47"/>
      <c r="X53" s="17" t="str">
        <f t="shared" si="5"/>
        <v/>
      </c>
      <c r="Y53" s="47">
        <v>0</v>
      </c>
      <c r="Z53" s="284">
        <v>49</v>
      </c>
      <c r="AA53" s="334" t="s">
        <v>520</v>
      </c>
      <c r="AB53" s="11"/>
      <c r="AC53" s="11">
        <f t="shared" si="6"/>
        <v>1</v>
      </c>
    </row>
    <row r="54" spans="5:29" ht="24.75" customHeight="1">
      <c r="E54" s="195">
        <v>40</v>
      </c>
      <c r="F54" s="402" t="s">
        <v>757</v>
      </c>
      <c r="G54" s="403"/>
      <c r="H54" s="47">
        <v>1000</v>
      </c>
      <c r="I54" s="47"/>
      <c r="J54" s="47"/>
      <c r="K54" s="405">
        <f t="shared" si="0"/>
        <v>1000</v>
      </c>
      <c r="L54" s="51">
        <f>+IFERROR(IF(COUNT(K54),ROUND(K54/'Shareholding Pattern'!$L$57*100,2),""),0)</f>
        <v>0</v>
      </c>
      <c r="M54" s="207">
        <f t="shared" si="1"/>
        <v>1000</v>
      </c>
      <c r="N54" s="207"/>
      <c r="O54" s="285">
        <f t="shared" si="2"/>
        <v>1000</v>
      </c>
      <c r="P54" s="51">
        <f>+IFERROR(IF(COUNT(O54),ROUND(O54/('Shareholding Pattern'!$P$58)*100,2),""),0)</f>
        <v>0</v>
      </c>
      <c r="Q54" s="47"/>
      <c r="R54" s="47"/>
      <c r="S54" s="405" t="str">
        <f t="shared" si="3"/>
        <v/>
      </c>
      <c r="T54" s="17">
        <f>+IFERROR(IF(COUNT(K54,S54),ROUND(SUM(S54,K54)/SUM('Shareholding Pattern'!$L$57,'Shareholding Pattern'!$T$57)*100,2),""),0)</f>
        <v>0</v>
      </c>
      <c r="U54" s="47"/>
      <c r="V54" s="17" t="str">
        <f t="shared" si="4"/>
        <v/>
      </c>
      <c r="W54" s="47"/>
      <c r="X54" s="17" t="str">
        <f t="shared" si="5"/>
        <v/>
      </c>
      <c r="Y54" s="47">
        <v>0</v>
      </c>
      <c r="Z54" s="284">
        <v>50</v>
      </c>
      <c r="AA54" s="334" t="s">
        <v>520</v>
      </c>
      <c r="AB54" s="11"/>
      <c r="AC54" s="11">
        <f t="shared" si="6"/>
        <v>1</v>
      </c>
    </row>
    <row r="55" spans="5:29" ht="24.75" customHeight="1">
      <c r="E55" s="195">
        <v>41</v>
      </c>
      <c r="F55" s="402" t="s">
        <v>758</v>
      </c>
      <c r="G55" s="403"/>
      <c r="H55" s="47">
        <v>500</v>
      </c>
      <c r="I55" s="47"/>
      <c r="J55" s="47"/>
      <c r="K55" s="405">
        <f t="shared" si="0"/>
        <v>500</v>
      </c>
      <c r="L55" s="51">
        <f>+IFERROR(IF(COUNT(K55),ROUND(K55/'Shareholding Pattern'!$L$57*100,2),""),0)</f>
        <v>0</v>
      </c>
      <c r="M55" s="207">
        <f t="shared" si="1"/>
        <v>500</v>
      </c>
      <c r="N55" s="207"/>
      <c r="O55" s="285">
        <f t="shared" si="2"/>
        <v>500</v>
      </c>
      <c r="P55" s="51">
        <f>+IFERROR(IF(COUNT(O55),ROUND(O55/('Shareholding Pattern'!$P$58)*100,2),""),0)</f>
        <v>0</v>
      </c>
      <c r="Q55" s="47"/>
      <c r="R55" s="47"/>
      <c r="S55" s="405" t="str">
        <f t="shared" si="3"/>
        <v/>
      </c>
      <c r="T55" s="17">
        <f>+IFERROR(IF(COUNT(K55,S55),ROUND(SUM(S55,K55)/SUM('Shareholding Pattern'!$L$57,'Shareholding Pattern'!$T$57)*100,2),""),0)</f>
        <v>0</v>
      </c>
      <c r="U55" s="47"/>
      <c r="V55" s="17" t="str">
        <f t="shared" si="4"/>
        <v/>
      </c>
      <c r="W55" s="47"/>
      <c r="X55" s="17" t="str">
        <f t="shared" si="5"/>
        <v/>
      </c>
      <c r="Y55" s="47">
        <v>0</v>
      </c>
      <c r="Z55" s="284">
        <v>51</v>
      </c>
      <c r="AA55" s="334" t="s">
        <v>520</v>
      </c>
      <c r="AB55" s="11"/>
      <c r="AC55" s="11">
        <f t="shared" si="6"/>
        <v>1</v>
      </c>
    </row>
    <row r="56" spans="5:29" ht="24.75" customHeight="1">
      <c r="E56" s="195">
        <v>42</v>
      </c>
      <c r="F56" s="402" t="s">
        <v>759</v>
      </c>
      <c r="G56" s="403"/>
      <c r="H56" s="47">
        <v>500</v>
      </c>
      <c r="I56" s="47"/>
      <c r="J56" s="47"/>
      <c r="K56" s="405">
        <f t="shared" si="0"/>
        <v>500</v>
      </c>
      <c r="L56" s="51">
        <f>+IFERROR(IF(COUNT(K56),ROUND(K56/'Shareholding Pattern'!$L$57*100,2),""),0)</f>
        <v>0</v>
      </c>
      <c r="M56" s="207">
        <f t="shared" si="1"/>
        <v>500</v>
      </c>
      <c r="N56" s="207"/>
      <c r="O56" s="285">
        <f t="shared" si="2"/>
        <v>500</v>
      </c>
      <c r="P56" s="51">
        <f>+IFERROR(IF(COUNT(O56),ROUND(O56/('Shareholding Pattern'!$P$58)*100,2),""),0)</f>
        <v>0</v>
      </c>
      <c r="Q56" s="47"/>
      <c r="R56" s="47"/>
      <c r="S56" s="405" t="str">
        <f t="shared" si="3"/>
        <v/>
      </c>
      <c r="T56" s="17">
        <f>+IFERROR(IF(COUNT(K56,S56),ROUND(SUM(S56,K56)/SUM('Shareholding Pattern'!$L$57,'Shareholding Pattern'!$T$57)*100,2),""),0)</f>
        <v>0</v>
      </c>
      <c r="U56" s="47"/>
      <c r="V56" s="17" t="str">
        <f t="shared" si="4"/>
        <v/>
      </c>
      <c r="W56" s="47"/>
      <c r="X56" s="17" t="str">
        <f t="shared" si="5"/>
        <v/>
      </c>
      <c r="Y56" s="47">
        <v>0</v>
      </c>
      <c r="Z56" s="284">
        <v>52</v>
      </c>
      <c r="AA56" s="334" t="s">
        <v>520</v>
      </c>
      <c r="AB56" s="11"/>
      <c r="AC56" s="11">
        <f t="shared" si="6"/>
        <v>1</v>
      </c>
    </row>
    <row r="57" spans="5:29" ht="24.75" customHeight="1">
      <c r="E57" s="195">
        <v>43</v>
      </c>
      <c r="F57" s="402" t="s">
        <v>760</v>
      </c>
      <c r="G57" s="403"/>
      <c r="H57" s="47">
        <v>500</v>
      </c>
      <c r="I57" s="47"/>
      <c r="J57" s="47"/>
      <c r="K57" s="405">
        <f t="shared" si="0"/>
        <v>500</v>
      </c>
      <c r="L57" s="51">
        <f>+IFERROR(IF(COUNT(K57),ROUND(K57/'Shareholding Pattern'!$L$57*100,2),""),0)</f>
        <v>0</v>
      </c>
      <c r="M57" s="207">
        <f t="shared" si="1"/>
        <v>500</v>
      </c>
      <c r="N57" s="207"/>
      <c r="O57" s="285">
        <f t="shared" si="2"/>
        <v>500</v>
      </c>
      <c r="P57" s="51">
        <f>+IFERROR(IF(COUNT(O57),ROUND(O57/('Shareholding Pattern'!$P$58)*100,2),""),0)</f>
        <v>0</v>
      </c>
      <c r="Q57" s="47"/>
      <c r="R57" s="47"/>
      <c r="S57" s="405" t="str">
        <f t="shared" si="3"/>
        <v/>
      </c>
      <c r="T57" s="17">
        <f>+IFERROR(IF(COUNT(K57,S57),ROUND(SUM(S57,K57)/SUM('Shareholding Pattern'!$L$57,'Shareholding Pattern'!$T$57)*100,2),""),0)</f>
        <v>0</v>
      </c>
      <c r="U57" s="47"/>
      <c r="V57" s="17" t="str">
        <f t="shared" si="4"/>
        <v/>
      </c>
      <c r="W57" s="47"/>
      <c r="X57" s="17" t="str">
        <f t="shared" si="5"/>
        <v/>
      </c>
      <c r="Y57" s="47">
        <v>0</v>
      </c>
      <c r="Z57" s="284">
        <v>53</v>
      </c>
      <c r="AA57" s="334" t="s">
        <v>520</v>
      </c>
      <c r="AB57" s="11"/>
      <c r="AC57" s="11">
        <f t="shared" si="6"/>
        <v>1</v>
      </c>
    </row>
    <row r="58" spans="5:29" ht="24.75" customHeight="1">
      <c r="E58" s="195">
        <v>44</v>
      </c>
      <c r="F58" s="402" t="s">
        <v>761</v>
      </c>
      <c r="G58" s="403"/>
      <c r="H58" s="47">
        <v>1000</v>
      </c>
      <c r="I58" s="47"/>
      <c r="J58" s="47"/>
      <c r="K58" s="405">
        <f t="shared" si="0"/>
        <v>1000</v>
      </c>
      <c r="L58" s="51">
        <f>+IFERROR(IF(COUNT(K58),ROUND(K58/'Shareholding Pattern'!$L$57*100,2),""),0)</f>
        <v>0</v>
      </c>
      <c r="M58" s="207">
        <f t="shared" si="1"/>
        <v>1000</v>
      </c>
      <c r="N58" s="207"/>
      <c r="O58" s="285">
        <f t="shared" si="2"/>
        <v>1000</v>
      </c>
      <c r="P58" s="51">
        <f>+IFERROR(IF(COUNT(O58),ROUND(O58/('Shareholding Pattern'!$P$58)*100,2),""),0)</f>
        <v>0</v>
      </c>
      <c r="Q58" s="47"/>
      <c r="R58" s="47"/>
      <c r="S58" s="405" t="str">
        <f t="shared" si="3"/>
        <v/>
      </c>
      <c r="T58" s="17">
        <f>+IFERROR(IF(COUNT(K58,S58),ROUND(SUM(S58,K58)/SUM('Shareholding Pattern'!$L$57,'Shareholding Pattern'!$T$57)*100,2),""),0)</f>
        <v>0</v>
      </c>
      <c r="U58" s="47"/>
      <c r="V58" s="17" t="str">
        <f t="shared" si="4"/>
        <v/>
      </c>
      <c r="W58" s="47"/>
      <c r="X58" s="17" t="str">
        <f t="shared" si="5"/>
        <v/>
      </c>
      <c r="Y58" s="47">
        <v>0</v>
      </c>
      <c r="Z58" s="284">
        <v>54</v>
      </c>
      <c r="AA58" s="334" t="s">
        <v>520</v>
      </c>
      <c r="AB58" s="11"/>
      <c r="AC58" s="11">
        <f t="shared" si="6"/>
        <v>1</v>
      </c>
    </row>
    <row r="59" spans="5:29" ht="24.75" customHeight="1">
      <c r="E59" s="195">
        <v>45</v>
      </c>
      <c r="F59" s="402" t="s">
        <v>762</v>
      </c>
      <c r="G59" s="403"/>
      <c r="H59" s="47">
        <v>500</v>
      </c>
      <c r="I59" s="47"/>
      <c r="J59" s="47"/>
      <c r="K59" s="405">
        <f t="shared" si="0"/>
        <v>500</v>
      </c>
      <c r="L59" s="51">
        <f>+IFERROR(IF(COUNT(K59),ROUND(K59/'Shareholding Pattern'!$L$57*100,2),""),0)</f>
        <v>0</v>
      </c>
      <c r="M59" s="207">
        <f t="shared" si="1"/>
        <v>500</v>
      </c>
      <c r="N59" s="207"/>
      <c r="O59" s="285">
        <f t="shared" si="2"/>
        <v>500</v>
      </c>
      <c r="P59" s="51">
        <f>+IFERROR(IF(COUNT(O59),ROUND(O59/('Shareholding Pattern'!$P$58)*100,2),""),0)</f>
        <v>0</v>
      </c>
      <c r="Q59" s="47"/>
      <c r="R59" s="47"/>
      <c r="S59" s="405" t="str">
        <f t="shared" si="3"/>
        <v/>
      </c>
      <c r="T59" s="17">
        <f>+IFERROR(IF(COUNT(K59,S59),ROUND(SUM(S59,K59)/SUM('Shareholding Pattern'!$L$57,'Shareholding Pattern'!$T$57)*100,2),""),0)</f>
        <v>0</v>
      </c>
      <c r="U59" s="47"/>
      <c r="V59" s="17" t="str">
        <f t="shared" si="4"/>
        <v/>
      </c>
      <c r="W59" s="47"/>
      <c r="X59" s="17" t="str">
        <f t="shared" si="5"/>
        <v/>
      </c>
      <c r="Y59" s="47">
        <v>0</v>
      </c>
      <c r="Z59" s="284">
        <v>55</v>
      </c>
      <c r="AA59" s="334" t="s">
        <v>520</v>
      </c>
      <c r="AB59" s="11"/>
      <c r="AC59" s="11">
        <f t="shared" si="6"/>
        <v>1</v>
      </c>
    </row>
    <row r="60" spans="5:29" ht="24.75" customHeight="1" thickBot="1">
      <c r="E60" s="195">
        <v>46</v>
      </c>
      <c r="F60" s="402" t="s">
        <v>763</v>
      </c>
      <c r="G60" s="403"/>
      <c r="H60" s="47">
        <v>500</v>
      </c>
      <c r="I60" s="47"/>
      <c r="J60" s="47"/>
      <c r="K60" s="405">
        <f t="shared" si="0"/>
        <v>500</v>
      </c>
      <c r="L60" s="51">
        <f>+IFERROR(IF(COUNT(K60),ROUND(K60/'Shareholding Pattern'!$L$57*100,2),""),0)</f>
        <v>0</v>
      </c>
      <c r="M60" s="207">
        <f t="shared" si="1"/>
        <v>500</v>
      </c>
      <c r="N60" s="207"/>
      <c r="O60" s="285">
        <f t="shared" si="2"/>
        <v>500</v>
      </c>
      <c r="P60" s="51">
        <f>+IFERROR(IF(COUNT(O60),ROUND(O60/('Shareholding Pattern'!$P$58)*100,2),""),0)</f>
        <v>0</v>
      </c>
      <c r="Q60" s="47"/>
      <c r="R60" s="47"/>
      <c r="S60" s="405" t="str">
        <f t="shared" si="3"/>
        <v/>
      </c>
      <c r="T60" s="17">
        <f>+IFERROR(IF(COUNT(K60,S60),ROUND(SUM(S60,K60)/SUM('Shareholding Pattern'!$L$57,'Shareholding Pattern'!$T$57)*100,2),""),0)</f>
        <v>0</v>
      </c>
      <c r="U60" s="47"/>
      <c r="V60" s="17" t="str">
        <f t="shared" si="4"/>
        <v/>
      </c>
      <c r="W60" s="47"/>
      <c r="X60" s="17" t="str">
        <f t="shared" si="5"/>
        <v/>
      </c>
      <c r="Y60" s="47">
        <v>0</v>
      </c>
      <c r="Z60" s="284">
        <v>56</v>
      </c>
      <c r="AA60" s="334" t="s">
        <v>520</v>
      </c>
      <c r="AB60" s="11"/>
      <c r="AC60" s="11">
        <f t="shared" si="6"/>
        <v>1</v>
      </c>
    </row>
    <row r="61" spans="5:29" ht="24.75" customHeight="1" thickTop="1" thickBot="1">
      <c r="E61" s="195">
        <v>47</v>
      </c>
      <c r="F61" s="402" t="s">
        <v>764</v>
      </c>
      <c r="G61" s="404" t="s">
        <v>765</v>
      </c>
      <c r="H61" s="47">
        <v>500</v>
      </c>
      <c r="I61" s="47"/>
      <c r="J61" s="47"/>
      <c r="K61" s="405">
        <f t="shared" si="0"/>
        <v>500</v>
      </c>
      <c r="L61" s="51">
        <f>+IFERROR(IF(COUNT(K61),ROUND(K61/'Shareholding Pattern'!$L$57*100,2),""),0)</f>
        <v>0</v>
      </c>
      <c r="M61" s="207">
        <f t="shared" si="1"/>
        <v>500</v>
      </c>
      <c r="N61" s="207"/>
      <c r="O61" s="285">
        <f t="shared" si="2"/>
        <v>500</v>
      </c>
      <c r="P61" s="51">
        <f>+IFERROR(IF(COUNT(O61),ROUND(O61/('Shareholding Pattern'!$P$58)*100,2),""),0)</f>
        <v>0</v>
      </c>
      <c r="Q61" s="47"/>
      <c r="R61" s="47"/>
      <c r="S61" s="405" t="str">
        <f t="shared" si="3"/>
        <v/>
      </c>
      <c r="T61" s="17">
        <f>+IFERROR(IF(COUNT(K61,S61),ROUND(SUM(S61,K61)/SUM('Shareholding Pattern'!$L$57,'Shareholding Pattern'!$T$57)*100,2),""),0)</f>
        <v>0</v>
      </c>
      <c r="U61" s="47"/>
      <c r="V61" s="17" t="str">
        <f t="shared" si="4"/>
        <v/>
      </c>
      <c r="W61" s="47"/>
      <c r="X61" s="17" t="str">
        <f t="shared" si="5"/>
        <v/>
      </c>
      <c r="Y61" s="47">
        <v>0</v>
      </c>
      <c r="Z61" s="284"/>
      <c r="AA61" s="334" t="s">
        <v>520</v>
      </c>
      <c r="AB61" s="11"/>
      <c r="AC61" s="11">
        <f t="shared" si="6"/>
        <v>1</v>
      </c>
    </row>
    <row r="62" spans="5:29" ht="24.75" customHeight="1" thickTop="1" thickBot="1">
      <c r="E62" s="195">
        <v>48</v>
      </c>
      <c r="F62" s="402" t="s">
        <v>766</v>
      </c>
      <c r="G62" s="404" t="s">
        <v>767</v>
      </c>
      <c r="H62" s="47">
        <v>1200</v>
      </c>
      <c r="I62" s="47"/>
      <c r="J62" s="47"/>
      <c r="K62" s="405">
        <f t="shared" si="0"/>
        <v>1200</v>
      </c>
      <c r="L62" s="51">
        <f>+IFERROR(IF(COUNT(K62),ROUND(K62/'Shareholding Pattern'!$L$57*100,2),""),0)</f>
        <v>0.01</v>
      </c>
      <c r="M62" s="207">
        <f t="shared" si="1"/>
        <v>1200</v>
      </c>
      <c r="N62" s="207"/>
      <c r="O62" s="285">
        <f t="shared" si="2"/>
        <v>1200</v>
      </c>
      <c r="P62" s="51">
        <f>+IFERROR(IF(COUNT(O62),ROUND(O62/('Shareholding Pattern'!$P$58)*100,2),""),0)</f>
        <v>0.01</v>
      </c>
      <c r="Q62" s="47"/>
      <c r="R62" s="47"/>
      <c r="S62" s="405" t="str">
        <f t="shared" si="3"/>
        <v/>
      </c>
      <c r="T62" s="17">
        <f>+IFERROR(IF(COUNT(K62,S62),ROUND(SUM(S62,K62)/SUM('Shareholding Pattern'!$L$57,'Shareholding Pattern'!$T$57)*100,2),""),0)</f>
        <v>0.01</v>
      </c>
      <c r="U62" s="47"/>
      <c r="V62" s="17" t="str">
        <f t="shared" si="4"/>
        <v/>
      </c>
      <c r="W62" s="47"/>
      <c r="X62" s="17" t="str">
        <f t="shared" si="5"/>
        <v/>
      </c>
      <c r="Y62" s="47">
        <v>0</v>
      </c>
      <c r="Z62" s="284"/>
      <c r="AA62" s="334" t="s">
        <v>520</v>
      </c>
      <c r="AB62" s="11"/>
      <c r="AC62" s="11">
        <f t="shared" si="6"/>
        <v>1</v>
      </c>
    </row>
    <row r="63" spans="5:29" ht="24.75" customHeight="1" thickTop="1">
      <c r="E63" s="195">
        <v>49</v>
      </c>
      <c r="F63" s="402" t="s">
        <v>768</v>
      </c>
      <c r="G63" s="403"/>
      <c r="H63" s="47">
        <v>500</v>
      </c>
      <c r="I63" s="47"/>
      <c r="J63" s="47"/>
      <c r="K63" s="405">
        <f t="shared" si="0"/>
        <v>500</v>
      </c>
      <c r="L63" s="51">
        <f>+IFERROR(IF(COUNT(K63),ROUND(K63/'Shareholding Pattern'!$L$57*100,2),""),0)</f>
        <v>0</v>
      </c>
      <c r="M63" s="207">
        <f t="shared" si="1"/>
        <v>500</v>
      </c>
      <c r="N63" s="207"/>
      <c r="O63" s="285">
        <f t="shared" si="2"/>
        <v>500</v>
      </c>
      <c r="P63" s="51">
        <f>+IFERROR(IF(COUNT(O63),ROUND(O63/('Shareholding Pattern'!$P$58)*100,2),""),0)</f>
        <v>0</v>
      </c>
      <c r="Q63" s="47"/>
      <c r="R63" s="47"/>
      <c r="S63" s="405" t="str">
        <f t="shared" si="3"/>
        <v/>
      </c>
      <c r="T63" s="17">
        <f>+IFERROR(IF(COUNT(K63,S63),ROUND(SUM(S63,K63)/SUM('Shareholding Pattern'!$L$57,'Shareholding Pattern'!$T$57)*100,2),""),0)</f>
        <v>0</v>
      </c>
      <c r="U63" s="47"/>
      <c r="V63" s="17" t="str">
        <f t="shared" si="4"/>
        <v/>
      </c>
      <c r="W63" s="47"/>
      <c r="X63" s="17" t="str">
        <f t="shared" si="5"/>
        <v/>
      </c>
      <c r="Y63" s="47">
        <v>0</v>
      </c>
      <c r="Z63" s="284">
        <v>59</v>
      </c>
      <c r="AA63" s="334" t="s">
        <v>520</v>
      </c>
      <c r="AB63" s="11"/>
      <c r="AC63" s="11">
        <f t="shared" si="6"/>
        <v>1</v>
      </c>
    </row>
    <row r="64" spans="5:29" ht="24.75" customHeight="1">
      <c r="E64" s="195">
        <v>50</v>
      </c>
      <c r="F64" s="402" t="s">
        <v>769</v>
      </c>
      <c r="G64" s="403"/>
      <c r="H64" s="47">
        <v>1000</v>
      </c>
      <c r="I64" s="47"/>
      <c r="J64" s="47"/>
      <c r="K64" s="405">
        <f t="shared" si="0"/>
        <v>1000</v>
      </c>
      <c r="L64" s="51">
        <f>+IFERROR(IF(COUNT(K64),ROUND(K64/'Shareholding Pattern'!$L$57*100,2),""),0)</f>
        <v>0</v>
      </c>
      <c r="M64" s="207">
        <f t="shared" si="1"/>
        <v>1000</v>
      </c>
      <c r="N64" s="207"/>
      <c r="O64" s="285">
        <f t="shared" si="2"/>
        <v>1000</v>
      </c>
      <c r="P64" s="51">
        <f>+IFERROR(IF(COUNT(O64),ROUND(O64/('Shareholding Pattern'!$P$58)*100,2),""),0)</f>
        <v>0</v>
      </c>
      <c r="Q64" s="47"/>
      <c r="R64" s="47"/>
      <c r="S64" s="405" t="str">
        <f t="shared" si="3"/>
        <v/>
      </c>
      <c r="T64" s="17">
        <f>+IFERROR(IF(COUNT(K64,S64),ROUND(SUM(S64,K64)/SUM('Shareholding Pattern'!$L$57,'Shareholding Pattern'!$T$57)*100,2),""),0)</f>
        <v>0</v>
      </c>
      <c r="U64" s="47"/>
      <c r="V64" s="17" t="str">
        <f t="shared" si="4"/>
        <v/>
      </c>
      <c r="W64" s="47"/>
      <c r="X64" s="17" t="str">
        <f t="shared" si="5"/>
        <v/>
      </c>
      <c r="Y64" s="47">
        <v>0</v>
      </c>
      <c r="Z64" s="284">
        <v>60</v>
      </c>
      <c r="AA64" s="334" t="s">
        <v>520</v>
      </c>
      <c r="AB64" s="11"/>
      <c r="AC64" s="11">
        <f t="shared" si="6"/>
        <v>1</v>
      </c>
    </row>
    <row r="65" spans="5:29" ht="24.75" customHeight="1">
      <c r="E65" s="195">
        <v>51</v>
      </c>
      <c r="F65" s="402" t="s">
        <v>770</v>
      </c>
      <c r="G65" s="403"/>
      <c r="H65" s="47">
        <v>1000</v>
      </c>
      <c r="I65" s="47"/>
      <c r="J65" s="47"/>
      <c r="K65" s="405">
        <f t="shared" si="0"/>
        <v>1000</v>
      </c>
      <c r="L65" s="51">
        <f>+IFERROR(IF(COUNT(K65),ROUND(K65/'Shareholding Pattern'!$L$57*100,2),""),0)</f>
        <v>0</v>
      </c>
      <c r="M65" s="207">
        <f t="shared" si="1"/>
        <v>1000</v>
      </c>
      <c r="N65" s="207"/>
      <c r="O65" s="285">
        <f t="shared" si="2"/>
        <v>1000</v>
      </c>
      <c r="P65" s="51">
        <f>+IFERROR(IF(COUNT(O65),ROUND(O65/('Shareholding Pattern'!$P$58)*100,2),""),0)</f>
        <v>0</v>
      </c>
      <c r="Q65" s="47"/>
      <c r="R65" s="47"/>
      <c r="S65" s="405" t="str">
        <f t="shared" si="3"/>
        <v/>
      </c>
      <c r="T65" s="17">
        <f>+IFERROR(IF(COUNT(K65,S65),ROUND(SUM(S65,K65)/SUM('Shareholding Pattern'!$L$57,'Shareholding Pattern'!$T$57)*100,2),""),0)</f>
        <v>0</v>
      </c>
      <c r="U65" s="47"/>
      <c r="V65" s="17" t="str">
        <f t="shared" si="4"/>
        <v/>
      </c>
      <c r="W65" s="47"/>
      <c r="X65" s="17" t="str">
        <f t="shared" si="5"/>
        <v/>
      </c>
      <c r="Y65" s="47">
        <v>0</v>
      </c>
      <c r="Z65" s="284">
        <v>61</v>
      </c>
      <c r="AA65" s="334" t="s">
        <v>520</v>
      </c>
      <c r="AB65" s="11"/>
      <c r="AC65" s="11">
        <f t="shared" si="6"/>
        <v>1</v>
      </c>
    </row>
    <row r="66" spans="5:29" ht="24.75" customHeight="1">
      <c r="E66" s="195">
        <v>52</v>
      </c>
      <c r="F66" s="402" t="s">
        <v>771</v>
      </c>
      <c r="G66" s="403"/>
      <c r="H66" s="47">
        <v>1000</v>
      </c>
      <c r="I66" s="47"/>
      <c r="J66" s="47"/>
      <c r="K66" s="405">
        <f t="shared" si="0"/>
        <v>1000</v>
      </c>
      <c r="L66" s="51">
        <f>+IFERROR(IF(COUNT(K66),ROUND(K66/'Shareholding Pattern'!$L$57*100,2),""),0)</f>
        <v>0</v>
      </c>
      <c r="M66" s="207">
        <f t="shared" si="1"/>
        <v>1000</v>
      </c>
      <c r="N66" s="207"/>
      <c r="O66" s="285">
        <f t="shared" si="2"/>
        <v>1000</v>
      </c>
      <c r="P66" s="51">
        <f>+IFERROR(IF(COUNT(O66),ROUND(O66/('Shareholding Pattern'!$P$58)*100,2),""),0)</f>
        <v>0</v>
      </c>
      <c r="Q66" s="47"/>
      <c r="R66" s="47"/>
      <c r="S66" s="405" t="str">
        <f t="shared" si="3"/>
        <v/>
      </c>
      <c r="T66" s="17">
        <f>+IFERROR(IF(COUNT(K66,S66),ROUND(SUM(S66,K66)/SUM('Shareholding Pattern'!$L$57,'Shareholding Pattern'!$T$57)*100,2),""),0)</f>
        <v>0</v>
      </c>
      <c r="U66" s="47"/>
      <c r="V66" s="17" t="str">
        <f t="shared" si="4"/>
        <v/>
      </c>
      <c r="W66" s="47"/>
      <c r="X66" s="17" t="str">
        <f t="shared" si="5"/>
        <v/>
      </c>
      <c r="Y66" s="47">
        <v>0</v>
      </c>
      <c r="Z66" s="284">
        <v>62</v>
      </c>
      <c r="AA66" s="334" t="s">
        <v>520</v>
      </c>
      <c r="AB66" s="11"/>
      <c r="AC66" s="11">
        <f t="shared" si="6"/>
        <v>1</v>
      </c>
    </row>
    <row r="67" spans="5:29" ht="24.75" customHeight="1">
      <c r="E67" s="195">
        <v>53</v>
      </c>
      <c r="F67" s="402" t="s">
        <v>772</v>
      </c>
      <c r="G67" s="403"/>
      <c r="H67" s="47">
        <v>1000</v>
      </c>
      <c r="I67" s="47"/>
      <c r="J67" s="47"/>
      <c r="K67" s="405">
        <f t="shared" si="0"/>
        <v>1000</v>
      </c>
      <c r="L67" s="51">
        <f>+IFERROR(IF(COUNT(K67),ROUND(K67/'Shareholding Pattern'!$L$57*100,2),""),0)</f>
        <v>0</v>
      </c>
      <c r="M67" s="207">
        <f t="shared" si="1"/>
        <v>1000</v>
      </c>
      <c r="N67" s="207"/>
      <c r="O67" s="285">
        <f t="shared" si="2"/>
        <v>1000</v>
      </c>
      <c r="P67" s="51">
        <f>+IFERROR(IF(COUNT(O67),ROUND(O67/('Shareholding Pattern'!$P$58)*100,2),""),0)</f>
        <v>0</v>
      </c>
      <c r="Q67" s="47"/>
      <c r="R67" s="47"/>
      <c r="S67" s="405" t="str">
        <f t="shared" si="3"/>
        <v/>
      </c>
      <c r="T67" s="17">
        <f>+IFERROR(IF(COUNT(K67,S67),ROUND(SUM(S67,K67)/SUM('Shareholding Pattern'!$L$57,'Shareholding Pattern'!$T$57)*100,2),""),0)</f>
        <v>0</v>
      </c>
      <c r="U67" s="47"/>
      <c r="V67" s="17" t="str">
        <f t="shared" si="4"/>
        <v/>
      </c>
      <c r="W67" s="47"/>
      <c r="X67" s="17" t="str">
        <f t="shared" si="5"/>
        <v/>
      </c>
      <c r="Y67" s="47">
        <v>0</v>
      </c>
      <c r="Z67" s="284">
        <v>63</v>
      </c>
      <c r="AA67" s="334" t="s">
        <v>520</v>
      </c>
      <c r="AB67" s="11"/>
      <c r="AC67" s="11">
        <f t="shared" si="6"/>
        <v>1</v>
      </c>
    </row>
    <row r="68" spans="5:29" ht="24.75" customHeight="1">
      <c r="E68" s="195">
        <v>54</v>
      </c>
      <c r="F68" s="402" t="s">
        <v>773</v>
      </c>
      <c r="G68" s="403"/>
      <c r="H68" s="47">
        <v>300</v>
      </c>
      <c r="I68" s="47"/>
      <c r="J68" s="47"/>
      <c r="K68" s="405">
        <f t="shared" si="0"/>
        <v>300</v>
      </c>
      <c r="L68" s="51">
        <f>+IFERROR(IF(COUNT(K68),ROUND(K68/'Shareholding Pattern'!$L$57*100,2),""),0)</f>
        <v>0</v>
      </c>
      <c r="M68" s="207">
        <f t="shared" si="1"/>
        <v>300</v>
      </c>
      <c r="N68" s="207"/>
      <c r="O68" s="285">
        <f t="shared" si="2"/>
        <v>300</v>
      </c>
      <c r="P68" s="51">
        <f>+IFERROR(IF(COUNT(O68),ROUND(O68/('Shareholding Pattern'!$P$58)*100,2),""),0)</f>
        <v>0</v>
      </c>
      <c r="Q68" s="47"/>
      <c r="R68" s="47"/>
      <c r="S68" s="405" t="str">
        <f t="shared" si="3"/>
        <v/>
      </c>
      <c r="T68" s="17">
        <f>+IFERROR(IF(COUNT(K68,S68),ROUND(SUM(S68,K68)/SUM('Shareholding Pattern'!$L$57,'Shareholding Pattern'!$T$57)*100,2),""),0)</f>
        <v>0</v>
      </c>
      <c r="U68" s="47"/>
      <c r="V68" s="17" t="str">
        <f t="shared" si="4"/>
        <v/>
      </c>
      <c r="W68" s="47"/>
      <c r="X68" s="17" t="str">
        <f t="shared" si="5"/>
        <v/>
      </c>
      <c r="Y68" s="47">
        <v>0</v>
      </c>
      <c r="Z68" s="284">
        <v>64</v>
      </c>
      <c r="AA68" s="334" t="s">
        <v>520</v>
      </c>
      <c r="AB68" s="11"/>
      <c r="AC68" s="11">
        <f t="shared" si="6"/>
        <v>1</v>
      </c>
    </row>
    <row r="69" spans="5:29" ht="24.75" customHeight="1">
      <c r="E69" s="195">
        <v>55</v>
      </c>
      <c r="F69" s="402" t="s">
        <v>774</v>
      </c>
      <c r="G69" s="403"/>
      <c r="H69" s="47">
        <v>500</v>
      </c>
      <c r="I69" s="47"/>
      <c r="J69" s="47"/>
      <c r="K69" s="405">
        <f t="shared" si="0"/>
        <v>500</v>
      </c>
      <c r="L69" s="51">
        <f>+IFERROR(IF(COUNT(K69),ROUND(K69/'Shareholding Pattern'!$L$57*100,2),""),0)</f>
        <v>0</v>
      </c>
      <c r="M69" s="207">
        <f t="shared" si="1"/>
        <v>500</v>
      </c>
      <c r="N69" s="207"/>
      <c r="O69" s="285">
        <f t="shared" si="2"/>
        <v>500</v>
      </c>
      <c r="P69" s="51">
        <f>+IFERROR(IF(COUNT(O69),ROUND(O69/('Shareholding Pattern'!$P$58)*100,2),""),0)</f>
        <v>0</v>
      </c>
      <c r="Q69" s="47"/>
      <c r="R69" s="47"/>
      <c r="S69" s="405" t="str">
        <f t="shared" si="3"/>
        <v/>
      </c>
      <c r="T69" s="17">
        <f>+IFERROR(IF(COUNT(K69,S69),ROUND(SUM(S69,K69)/SUM('Shareholding Pattern'!$L$57,'Shareholding Pattern'!$T$57)*100,2),""),0)</f>
        <v>0</v>
      </c>
      <c r="U69" s="47"/>
      <c r="V69" s="17" t="str">
        <f t="shared" si="4"/>
        <v/>
      </c>
      <c r="W69" s="47"/>
      <c r="X69" s="17" t="str">
        <f t="shared" si="5"/>
        <v/>
      </c>
      <c r="Y69" s="47">
        <v>0</v>
      </c>
      <c r="Z69" s="284">
        <v>65</v>
      </c>
      <c r="AA69" s="334" t="s">
        <v>520</v>
      </c>
      <c r="AB69" s="11"/>
      <c r="AC69" s="11">
        <f t="shared" si="6"/>
        <v>1</v>
      </c>
    </row>
    <row r="70" spans="5:29" ht="24.75" customHeight="1">
      <c r="E70" s="195">
        <v>56</v>
      </c>
      <c r="F70" s="402" t="s">
        <v>775</v>
      </c>
      <c r="G70" s="403"/>
      <c r="H70" s="47">
        <v>500</v>
      </c>
      <c r="I70" s="47"/>
      <c r="J70" s="47"/>
      <c r="K70" s="405">
        <f t="shared" si="0"/>
        <v>500</v>
      </c>
      <c r="L70" s="51">
        <f>+IFERROR(IF(COUNT(K70),ROUND(K70/'Shareholding Pattern'!$L$57*100,2),""),0)</f>
        <v>0</v>
      </c>
      <c r="M70" s="207">
        <f t="shared" si="1"/>
        <v>500</v>
      </c>
      <c r="N70" s="207"/>
      <c r="O70" s="285">
        <f t="shared" si="2"/>
        <v>500</v>
      </c>
      <c r="P70" s="51">
        <f>+IFERROR(IF(COUNT(O70),ROUND(O70/('Shareholding Pattern'!$P$58)*100,2),""),0)</f>
        <v>0</v>
      </c>
      <c r="Q70" s="47"/>
      <c r="R70" s="47"/>
      <c r="S70" s="405" t="str">
        <f t="shared" si="3"/>
        <v/>
      </c>
      <c r="T70" s="17">
        <f>+IFERROR(IF(COUNT(K70,S70),ROUND(SUM(S70,K70)/SUM('Shareholding Pattern'!$L$57,'Shareholding Pattern'!$T$57)*100,2),""),0)</f>
        <v>0</v>
      </c>
      <c r="U70" s="47"/>
      <c r="V70" s="17" t="str">
        <f t="shared" si="4"/>
        <v/>
      </c>
      <c r="W70" s="47"/>
      <c r="X70" s="17" t="str">
        <f t="shared" si="5"/>
        <v/>
      </c>
      <c r="Y70" s="47">
        <v>0</v>
      </c>
      <c r="Z70" s="284">
        <v>66</v>
      </c>
      <c r="AA70" s="334" t="s">
        <v>520</v>
      </c>
      <c r="AB70" s="11"/>
      <c r="AC70" s="11">
        <f t="shared" si="6"/>
        <v>1</v>
      </c>
    </row>
    <row r="71" spans="5:29" ht="24.75" customHeight="1">
      <c r="E71" s="195">
        <v>57</v>
      </c>
      <c r="F71" s="402" t="s">
        <v>776</v>
      </c>
      <c r="G71" s="403"/>
      <c r="H71" s="47">
        <v>500</v>
      </c>
      <c r="I71" s="47"/>
      <c r="J71" s="47"/>
      <c r="K71" s="405">
        <f t="shared" si="0"/>
        <v>500</v>
      </c>
      <c r="L71" s="51">
        <f>+IFERROR(IF(COUNT(K71),ROUND(K71/'Shareholding Pattern'!$L$57*100,2),""),0)</f>
        <v>0</v>
      </c>
      <c r="M71" s="207">
        <f t="shared" si="1"/>
        <v>500</v>
      </c>
      <c r="N71" s="207"/>
      <c r="O71" s="285">
        <f t="shared" si="2"/>
        <v>500</v>
      </c>
      <c r="P71" s="51">
        <f>+IFERROR(IF(COUNT(O71),ROUND(O71/('Shareholding Pattern'!$P$58)*100,2),""),0)</f>
        <v>0</v>
      </c>
      <c r="Q71" s="47"/>
      <c r="R71" s="47"/>
      <c r="S71" s="405" t="str">
        <f t="shared" si="3"/>
        <v/>
      </c>
      <c r="T71" s="17">
        <f>+IFERROR(IF(COUNT(K71,S71),ROUND(SUM(S71,K71)/SUM('Shareholding Pattern'!$L$57,'Shareholding Pattern'!$T$57)*100,2),""),0)</f>
        <v>0</v>
      </c>
      <c r="U71" s="47"/>
      <c r="V71" s="17" t="str">
        <f t="shared" si="4"/>
        <v/>
      </c>
      <c r="W71" s="47"/>
      <c r="X71" s="17" t="str">
        <f t="shared" si="5"/>
        <v/>
      </c>
      <c r="Y71" s="47">
        <v>0</v>
      </c>
      <c r="Z71" s="284">
        <v>67</v>
      </c>
      <c r="AA71" s="334" t="s">
        <v>520</v>
      </c>
      <c r="AB71" s="11"/>
      <c r="AC71" s="11">
        <f t="shared" si="6"/>
        <v>1</v>
      </c>
    </row>
    <row r="72" spans="5:29" ht="24.75" customHeight="1">
      <c r="E72" s="195">
        <v>58</v>
      </c>
      <c r="F72" s="402" t="s">
        <v>777</v>
      </c>
      <c r="G72" s="403"/>
      <c r="H72" s="47">
        <v>500</v>
      </c>
      <c r="I72" s="47"/>
      <c r="J72" s="47"/>
      <c r="K72" s="405">
        <f t="shared" si="0"/>
        <v>500</v>
      </c>
      <c r="L72" s="51">
        <f>+IFERROR(IF(COUNT(K72),ROUND(K72/'Shareholding Pattern'!$L$57*100,2),""),0)</f>
        <v>0</v>
      </c>
      <c r="M72" s="207">
        <f t="shared" si="1"/>
        <v>500</v>
      </c>
      <c r="N72" s="207"/>
      <c r="O72" s="285">
        <f t="shared" si="2"/>
        <v>500</v>
      </c>
      <c r="P72" s="51">
        <f>+IFERROR(IF(COUNT(O72),ROUND(O72/('Shareholding Pattern'!$P$58)*100,2),""),0)</f>
        <v>0</v>
      </c>
      <c r="Q72" s="47"/>
      <c r="R72" s="47"/>
      <c r="S72" s="405" t="str">
        <f t="shared" si="3"/>
        <v/>
      </c>
      <c r="T72" s="17">
        <f>+IFERROR(IF(COUNT(K72,S72),ROUND(SUM(S72,K72)/SUM('Shareholding Pattern'!$L$57,'Shareholding Pattern'!$T$57)*100,2),""),0)</f>
        <v>0</v>
      </c>
      <c r="U72" s="47"/>
      <c r="V72" s="17" t="str">
        <f t="shared" si="4"/>
        <v/>
      </c>
      <c r="W72" s="47"/>
      <c r="X72" s="17" t="str">
        <f t="shared" si="5"/>
        <v/>
      </c>
      <c r="Y72" s="47">
        <v>0</v>
      </c>
      <c r="Z72" s="284">
        <v>68</v>
      </c>
      <c r="AA72" s="334" t="s">
        <v>520</v>
      </c>
      <c r="AB72" s="11"/>
      <c r="AC72" s="11">
        <f t="shared" si="6"/>
        <v>1</v>
      </c>
    </row>
    <row r="73" spans="5:29" ht="24.75" customHeight="1">
      <c r="E73" s="195">
        <v>59</v>
      </c>
      <c r="F73" s="402" t="s">
        <v>778</v>
      </c>
      <c r="G73" s="403"/>
      <c r="H73" s="47">
        <v>500</v>
      </c>
      <c r="I73" s="47"/>
      <c r="J73" s="47"/>
      <c r="K73" s="405">
        <f t="shared" si="0"/>
        <v>500</v>
      </c>
      <c r="L73" s="51">
        <f>+IFERROR(IF(COUNT(K73),ROUND(K73/'Shareholding Pattern'!$L$57*100,2),""),0)</f>
        <v>0</v>
      </c>
      <c r="M73" s="207">
        <f t="shared" si="1"/>
        <v>500</v>
      </c>
      <c r="N73" s="207"/>
      <c r="O73" s="285">
        <f t="shared" si="2"/>
        <v>500</v>
      </c>
      <c r="P73" s="51">
        <f>+IFERROR(IF(COUNT(O73),ROUND(O73/('Shareholding Pattern'!$P$58)*100,2),""),0)</f>
        <v>0</v>
      </c>
      <c r="Q73" s="47"/>
      <c r="R73" s="47"/>
      <c r="S73" s="405" t="str">
        <f t="shared" si="3"/>
        <v/>
      </c>
      <c r="T73" s="17">
        <f>+IFERROR(IF(COUNT(K73,S73),ROUND(SUM(S73,K73)/SUM('Shareholding Pattern'!$L$57,'Shareholding Pattern'!$T$57)*100,2),""),0)</f>
        <v>0</v>
      </c>
      <c r="U73" s="47"/>
      <c r="V73" s="17" t="str">
        <f t="shared" si="4"/>
        <v/>
      </c>
      <c r="W73" s="47"/>
      <c r="X73" s="17" t="str">
        <f t="shared" si="5"/>
        <v/>
      </c>
      <c r="Y73" s="47">
        <v>0</v>
      </c>
      <c r="Z73" s="284">
        <v>69</v>
      </c>
      <c r="AA73" s="334" t="s">
        <v>520</v>
      </c>
      <c r="AB73" s="11"/>
      <c r="AC73" s="11">
        <f t="shared" si="6"/>
        <v>1</v>
      </c>
    </row>
    <row r="74" spans="5:29" ht="24.75" customHeight="1">
      <c r="E74" s="195">
        <v>60</v>
      </c>
      <c r="F74" s="402" t="s">
        <v>779</v>
      </c>
      <c r="G74" s="403"/>
      <c r="H74" s="47">
        <v>400</v>
      </c>
      <c r="I74" s="47"/>
      <c r="J74" s="47"/>
      <c r="K74" s="405">
        <f t="shared" si="0"/>
        <v>400</v>
      </c>
      <c r="L74" s="51">
        <f>+IFERROR(IF(COUNT(K74),ROUND(K74/'Shareholding Pattern'!$L$57*100,2),""),0)</f>
        <v>0</v>
      </c>
      <c r="M74" s="207">
        <f t="shared" si="1"/>
        <v>400</v>
      </c>
      <c r="N74" s="207"/>
      <c r="O74" s="285">
        <f t="shared" si="2"/>
        <v>400</v>
      </c>
      <c r="P74" s="51">
        <f>+IFERROR(IF(COUNT(O74),ROUND(O74/('Shareholding Pattern'!$P$58)*100,2),""),0)</f>
        <v>0</v>
      </c>
      <c r="Q74" s="47"/>
      <c r="R74" s="47"/>
      <c r="S74" s="405" t="str">
        <f t="shared" si="3"/>
        <v/>
      </c>
      <c r="T74" s="17">
        <f>+IFERROR(IF(COUNT(K74,S74),ROUND(SUM(S74,K74)/SUM('Shareholding Pattern'!$L$57,'Shareholding Pattern'!$T$57)*100,2),""),0)</f>
        <v>0</v>
      </c>
      <c r="U74" s="47"/>
      <c r="V74" s="17" t="str">
        <f t="shared" si="4"/>
        <v/>
      </c>
      <c r="W74" s="47"/>
      <c r="X74" s="17" t="str">
        <f t="shared" si="5"/>
        <v/>
      </c>
      <c r="Y74" s="47">
        <v>0</v>
      </c>
      <c r="Z74" s="284">
        <v>70</v>
      </c>
      <c r="AA74" s="334" t="s">
        <v>520</v>
      </c>
      <c r="AB74" s="11"/>
      <c r="AC74" s="11">
        <f t="shared" si="6"/>
        <v>1</v>
      </c>
    </row>
    <row r="75" spans="5:29" ht="24.75" customHeight="1">
      <c r="E75" s="195">
        <v>61</v>
      </c>
      <c r="F75" s="402" t="s">
        <v>780</v>
      </c>
      <c r="G75" s="403"/>
      <c r="H75" s="47">
        <v>500</v>
      </c>
      <c r="I75" s="47"/>
      <c r="J75" s="47"/>
      <c r="K75" s="405">
        <f t="shared" si="0"/>
        <v>500</v>
      </c>
      <c r="L75" s="51">
        <f>+IFERROR(IF(COUNT(K75),ROUND(K75/'Shareholding Pattern'!$L$57*100,2),""),0)</f>
        <v>0</v>
      </c>
      <c r="M75" s="207">
        <f t="shared" si="1"/>
        <v>500</v>
      </c>
      <c r="N75" s="207"/>
      <c r="O75" s="285">
        <f t="shared" si="2"/>
        <v>500</v>
      </c>
      <c r="P75" s="51">
        <f>+IFERROR(IF(COUNT(O75),ROUND(O75/('Shareholding Pattern'!$P$58)*100,2),""),0)</f>
        <v>0</v>
      </c>
      <c r="Q75" s="47"/>
      <c r="R75" s="47"/>
      <c r="S75" s="405" t="str">
        <f t="shared" si="3"/>
        <v/>
      </c>
      <c r="T75" s="17">
        <f>+IFERROR(IF(COUNT(K75,S75),ROUND(SUM(S75,K75)/SUM('Shareholding Pattern'!$L$57,'Shareholding Pattern'!$T$57)*100,2),""),0)</f>
        <v>0</v>
      </c>
      <c r="U75" s="47"/>
      <c r="V75" s="17" t="str">
        <f t="shared" si="4"/>
        <v/>
      </c>
      <c r="W75" s="47"/>
      <c r="X75" s="17" t="str">
        <f t="shared" si="5"/>
        <v/>
      </c>
      <c r="Y75" s="47">
        <v>0</v>
      </c>
      <c r="Z75" s="284">
        <v>71</v>
      </c>
      <c r="AA75" s="334" t="s">
        <v>520</v>
      </c>
      <c r="AB75" s="11"/>
      <c r="AC75" s="11">
        <f t="shared" si="6"/>
        <v>1</v>
      </c>
    </row>
    <row r="76" spans="5:29" ht="24.75" customHeight="1">
      <c r="E76" s="195">
        <v>62</v>
      </c>
      <c r="F76" s="402" t="s">
        <v>781</v>
      </c>
      <c r="G76" s="403"/>
      <c r="H76" s="47">
        <v>500</v>
      </c>
      <c r="I76" s="47"/>
      <c r="J76" s="47"/>
      <c r="K76" s="405">
        <f t="shared" si="0"/>
        <v>500</v>
      </c>
      <c r="L76" s="51">
        <f>+IFERROR(IF(COUNT(K76),ROUND(K76/'Shareholding Pattern'!$L$57*100,2),""),0)</f>
        <v>0</v>
      </c>
      <c r="M76" s="207">
        <f t="shared" si="1"/>
        <v>500</v>
      </c>
      <c r="N76" s="207"/>
      <c r="O76" s="285">
        <f t="shared" si="2"/>
        <v>500</v>
      </c>
      <c r="P76" s="51">
        <f>+IFERROR(IF(COUNT(O76),ROUND(O76/('Shareholding Pattern'!$P$58)*100,2),""),0)</f>
        <v>0</v>
      </c>
      <c r="Q76" s="47"/>
      <c r="R76" s="47"/>
      <c r="S76" s="405" t="str">
        <f t="shared" si="3"/>
        <v/>
      </c>
      <c r="T76" s="17">
        <f>+IFERROR(IF(COUNT(K76,S76),ROUND(SUM(S76,K76)/SUM('Shareholding Pattern'!$L$57,'Shareholding Pattern'!$T$57)*100,2),""),0)</f>
        <v>0</v>
      </c>
      <c r="U76" s="47"/>
      <c r="V76" s="17" t="str">
        <f t="shared" si="4"/>
        <v/>
      </c>
      <c r="W76" s="47"/>
      <c r="X76" s="17" t="str">
        <f t="shared" si="5"/>
        <v/>
      </c>
      <c r="Y76" s="47">
        <v>0</v>
      </c>
      <c r="Z76" s="284">
        <v>72</v>
      </c>
      <c r="AA76" s="334" t="s">
        <v>520</v>
      </c>
      <c r="AB76" s="11"/>
      <c r="AC76" s="11">
        <f t="shared" si="6"/>
        <v>1</v>
      </c>
    </row>
    <row r="77" spans="5:29" ht="24.75" customHeight="1">
      <c r="E77" s="195">
        <v>63</v>
      </c>
      <c r="F77" s="402" t="s">
        <v>782</v>
      </c>
      <c r="G77" s="403"/>
      <c r="H77" s="47">
        <v>500</v>
      </c>
      <c r="I77" s="47"/>
      <c r="J77" s="47"/>
      <c r="K77" s="405">
        <f t="shared" si="0"/>
        <v>500</v>
      </c>
      <c r="L77" s="51">
        <f>+IFERROR(IF(COUNT(K77),ROUND(K77/'Shareholding Pattern'!$L$57*100,2),""),0)</f>
        <v>0</v>
      </c>
      <c r="M77" s="207">
        <f t="shared" si="1"/>
        <v>500</v>
      </c>
      <c r="N77" s="207"/>
      <c r="O77" s="285">
        <f t="shared" si="2"/>
        <v>500</v>
      </c>
      <c r="P77" s="51">
        <f>+IFERROR(IF(COUNT(O77),ROUND(O77/('Shareholding Pattern'!$P$58)*100,2),""),0)</f>
        <v>0</v>
      </c>
      <c r="Q77" s="47"/>
      <c r="R77" s="47"/>
      <c r="S77" s="405" t="str">
        <f t="shared" si="3"/>
        <v/>
      </c>
      <c r="T77" s="17">
        <f>+IFERROR(IF(COUNT(K77,S77),ROUND(SUM(S77,K77)/SUM('Shareholding Pattern'!$L$57,'Shareholding Pattern'!$T$57)*100,2),""),0)</f>
        <v>0</v>
      </c>
      <c r="U77" s="47"/>
      <c r="V77" s="17" t="str">
        <f t="shared" si="4"/>
        <v/>
      </c>
      <c r="W77" s="47"/>
      <c r="X77" s="17" t="str">
        <f t="shared" si="5"/>
        <v/>
      </c>
      <c r="Y77" s="47">
        <v>0</v>
      </c>
      <c r="Z77" s="284">
        <v>73</v>
      </c>
      <c r="AA77" s="334" t="s">
        <v>520</v>
      </c>
      <c r="AB77" s="11"/>
      <c r="AC77" s="11">
        <f t="shared" si="6"/>
        <v>1</v>
      </c>
    </row>
    <row r="78" spans="5:29" ht="24.75" customHeight="1">
      <c r="E78" s="195">
        <v>64</v>
      </c>
      <c r="F78" s="402" t="s">
        <v>783</v>
      </c>
      <c r="G78" s="403"/>
      <c r="H78" s="47">
        <v>500</v>
      </c>
      <c r="I78" s="47"/>
      <c r="J78" s="47"/>
      <c r="K78" s="405">
        <f t="shared" si="0"/>
        <v>500</v>
      </c>
      <c r="L78" s="51">
        <f>+IFERROR(IF(COUNT(K78),ROUND(K78/'Shareholding Pattern'!$L$57*100,2),""),0)</f>
        <v>0</v>
      </c>
      <c r="M78" s="207">
        <f t="shared" si="1"/>
        <v>500</v>
      </c>
      <c r="N78" s="207"/>
      <c r="O78" s="285">
        <f t="shared" si="2"/>
        <v>500</v>
      </c>
      <c r="P78" s="51">
        <f>+IFERROR(IF(COUNT(O78),ROUND(O78/('Shareholding Pattern'!$P$58)*100,2),""),0)</f>
        <v>0</v>
      </c>
      <c r="Q78" s="47"/>
      <c r="R78" s="47"/>
      <c r="S78" s="405" t="str">
        <f t="shared" si="3"/>
        <v/>
      </c>
      <c r="T78" s="17">
        <f>+IFERROR(IF(COUNT(K78,S78),ROUND(SUM(S78,K78)/SUM('Shareholding Pattern'!$L$57,'Shareholding Pattern'!$T$57)*100,2),""),0)</f>
        <v>0</v>
      </c>
      <c r="U78" s="47"/>
      <c r="V78" s="17" t="str">
        <f t="shared" si="4"/>
        <v/>
      </c>
      <c r="W78" s="47"/>
      <c r="X78" s="17" t="str">
        <f t="shared" si="5"/>
        <v/>
      </c>
      <c r="Y78" s="47">
        <v>0</v>
      </c>
      <c r="Z78" s="284">
        <v>74</v>
      </c>
      <c r="AA78" s="334" t="s">
        <v>520</v>
      </c>
      <c r="AB78" s="11"/>
      <c r="AC78" s="11">
        <f t="shared" si="6"/>
        <v>1</v>
      </c>
    </row>
    <row r="79" spans="5:29" ht="24.75" customHeight="1">
      <c r="E79" s="195">
        <v>65</v>
      </c>
      <c r="F79" s="402" t="s">
        <v>784</v>
      </c>
      <c r="G79" s="403"/>
      <c r="H79" s="47">
        <v>1900</v>
      </c>
      <c r="I79" s="47"/>
      <c r="J79" s="47"/>
      <c r="K79" s="405">
        <f t="shared" ref="K79:K142" si="7">+IFERROR(IF(COUNT(H79:J79),ROUND(SUM(H79:J79),0),""),"")</f>
        <v>1900</v>
      </c>
      <c r="L79" s="51">
        <f>+IFERROR(IF(COUNT(K79),ROUND(K79/'Shareholding Pattern'!$L$57*100,2),""),0)</f>
        <v>0.01</v>
      </c>
      <c r="M79" s="207">
        <f t="shared" ref="M79:M142" si="8">IF(H79="","",H79)</f>
        <v>1900</v>
      </c>
      <c r="N79" s="207"/>
      <c r="O79" s="285">
        <f t="shared" ref="O79:O142" si="9">+IFERROR(IF(COUNT(M79:N79),ROUND(SUM(M79,N79),2),""),"")</f>
        <v>1900</v>
      </c>
      <c r="P79" s="51">
        <f>+IFERROR(IF(COUNT(O79),ROUND(O79/('Shareholding Pattern'!$P$58)*100,2),""),0)</f>
        <v>0.01</v>
      </c>
      <c r="Q79" s="47"/>
      <c r="R79" s="47"/>
      <c r="S79" s="405" t="str">
        <f t="shared" ref="S79:S142" si="10">+IFERROR(IF(COUNT(Q79:R79),ROUND(SUM(Q79:R79),0),""),"")</f>
        <v/>
      </c>
      <c r="T79" s="17">
        <f>+IFERROR(IF(COUNT(K79,S79),ROUND(SUM(S79,K79)/SUM('Shareholding Pattern'!$L$57,'Shareholding Pattern'!$T$57)*100,2),""),0)</f>
        <v>0.01</v>
      </c>
      <c r="U79" s="47"/>
      <c r="V79" s="17" t="str">
        <f t="shared" ref="V79:V142" si="11">+IFERROR(IF(COUNT(U79),ROUND(SUM(U79)/SUM(K79)*100,2),""),0)</f>
        <v/>
      </c>
      <c r="W79" s="47"/>
      <c r="X79" s="17" t="str">
        <f t="shared" ref="X79:X142" si="12">+IFERROR(IF(COUNT(W79),ROUND(SUM(W79)/SUM(K79)*100,2),""),0)</f>
        <v/>
      </c>
      <c r="Y79" s="47">
        <v>0</v>
      </c>
      <c r="Z79" s="284">
        <v>75</v>
      </c>
      <c r="AA79" s="334" t="s">
        <v>520</v>
      </c>
      <c r="AB79" s="11"/>
      <c r="AC79" s="11">
        <f t="shared" ref="AC79:AC142" si="13">IF(SUM(H79:Y79)&gt;0,1,0)</f>
        <v>1</v>
      </c>
    </row>
    <row r="80" spans="5:29" ht="24.75" customHeight="1">
      <c r="E80" s="195">
        <v>66</v>
      </c>
      <c r="F80" s="402" t="s">
        <v>785</v>
      </c>
      <c r="G80" s="403"/>
      <c r="H80" s="47">
        <v>1900</v>
      </c>
      <c r="I80" s="47"/>
      <c r="J80" s="47"/>
      <c r="K80" s="405">
        <f t="shared" si="7"/>
        <v>1900</v>
      </c>
      <c r="L80" s="51">
        <f>+IFERROR(IF(COUNT(K80),ROUND(K80/'Shareholding Pattern'!$L$57*100,2),""),0)</f>
        <v>0.01</v>
      </c>
      <c r="M80" s="207">
        <f t="shared" si="8"/>
        <v>1900</v>
      </c>
      <c r="N80" s="207"/>
      <c r="O80" s="285">
        <f t="shared" si="9"/>
        <v>1900</v>
      </c>
      <c r="P80" s="51">
        <f>+IFERROR(IF(COUNT(O80),ROUND(O80/('Shareholding Pattern'!$P$58)*100,2),""),0)</f>
        <v>0.01</v>
      </c>
      <c r="Q80" s="47"/>
      <c r="R80" s="47"/>
      <c r="S80" s="405" t="str">
        <f t="shared" si="10"/>
        <v/>
      </c>
      <c r="T80" s="17">
        <f>+IFERROR(IF(COUNT(K80,S80),ROUND(SUM(S80,K80)/SUM('Shareholding Pattern'!$L$57,'Shareholding Pattern'!$T$57)*100,2),""),0)</f>
        <v>0.01</v>
      </c>
      <c r="U80" s="47"/>
      <c r="V80" s="17" t="str">
        <f t="shared" si="11"/>
        <v/>
      </c>
      <c r="W80" s="47"/>
      <c r="X80" s="17" t="str">
        <f t="shared" si="12"/>
        <v/>
      </c>
      <c r="Y80" s="47">
        <v>0</v>
      </c>
      <c r="Z80" s="284">
        <v>76</v>
      </c>
      <c r="AA80" s="334" t="s">
        <v>520</v>
      </c>
      <c r="AB80" s="11"/>
      <c r="AC80" s="11">
        <f t="shared" si="13"/>
        <v>1</v>
      </c>
    </row>
    <row r="81" spans="5:29" ht="24.75" customHeight="1">
      <c r="E81" s="195">
        <v>67</v>
      </c>
      <c r="F81" s="402" t="s">
        <v>786</v>
      </c>
      <c r="G81" s="403"/>
      <c r="H81" s="47">
        <v>1900</v>
      </c>
      <c r="I81" s="47"/>
      <c r="J81" s="47"/>
      <c r="K81" s="405">
        <f t="shared" si="7"/>
        <v>1900</v>
      </c>
      <c r="L81" s="51">
        <f>+IFERROR(IF(COUNT(K81),ROUND(K81/'Shareholding Pattern'!$L$57*100,2),""),0)</f>
        <v>0.01</v>
      </c>
      <c r="M81" s="207">
        <f t="shared" si="8"/>
        <v>1900</v>
      </c>
      <c r="N81" s="207"/>
      <c r="O81" s="285">
        <f t="shared" si="9"/>
        <v>1900</v>
      </c>
      <c r="P81" s="51">
        <f>+IFERROR(IF(COUNT(O81),ROUND(O81/('Shareholding Pattern'!$P$58)*100,2),""),0)</f>
        <v>0.01</v>
      </c>
      <c r="Q81" s="47"/>
      <c r="R81" s="47"/>
      <c r="S81" s="405" t="str">
        <f t="shared" si="10"/>
        <v/>
      </c>
      <c r="T81" s="17">
        <f>+IFERROR(IF(COUNT(K81,S81),ROUND(SUM(S81,K81)/SUM('Shareholding Pattern'!$L$57,'Shareholding Pattern'!$T$57)*100,2),""),0)</f>
        <v>0.01</v>
      </c>
      <c r="U81" s="47"/>
      <c r="V81" s="17" t="str">
        <f t="shared" si="11"/>
        <v/>
      </c>
      <c r="W81" s="47"/>
      <c r="X81" s="17" t="str">
        <f t="shared" si="12"/>
        <v/>
      </c>
      <c r="Y81" s="47">
        <v>0</v>
      </c>
      <c r="Z81" s="284">
        <v>77</v>
      </c>
      <c r="AA81" s="334" t="s">
        <v>520</v>
      </c>
      <c r="AB81" s="11"/>
      <c r="AC81" s="11">
        <f t="shared" si="13"/>
        <v>1</v>
      </c>
    </row>
    <row r="82" spans="5:29" ht="24.75" customHeight="1">
      <c r="E82" s="195">
        <v>68</v>
      </c>
      <c r="F82" s="402" t="s">
        <v>787</v>
      </c>
      <c r="G82" s="403"/>
      <c r="H82" s="47">
        <v>1900</v>
      </c>
      <c r="I82" s="47"/>
      <c r="J82" s="47"/>
      <c r="K82" s="405">
        <f t="shared" si="7"/>
        <v>1900</v>
      </c>
      <c r="L82" s="51">
        <f>+IFERROR(IF(COUNT(K82),ROUND(K82/'Shareholding Pattern'!$L$57*100,2),""),0)</f>
        <v>0.01</v>
      </c>
      <c r="M82" s="207">
        <f t="shared" si="8"/>
        <v>1900</v>
      </c>
      <c r="N82" s="207"/>
      <c r="O82" s="285">
        <f t="shared" si="9"/>
        <v>1900</v>
      </c>
      <c r="P82" s="51">
        <f>+IFERROR(IF(COUNT(O82),ROUND(O82/('Shareholding Pattern'!$P$58)*100,2),""),0)</f>
        <v>0.01</v>
      </c>
      <c r="Q82" s="47"/>
      <c r="R82" s="47"/>
      <c r="S82" s="405" t="str">
        <f t="shared" si="10"/>
        <v/>
      </c>
      <c r="T82" s="17">
        <f>+IFERROR(IF(COUNT(K82,S82),ROUND(SUM(S82,K82)/SUM('Shareholding Pattern'!$L$57,'Shareholding Pattern'!$T$57)*100,2),""),0)</f>
        <v>0.01</v>
      </c>
      <c r="U82" s="47"/>
      <c r="V82" s="17" t="str">
        <f t="shared" si="11"/>
        <v/>
      </c>
      <c r="W82" s="47"/>
      <c r="X82" s="17" t="str">
        <f t="shared" si="12"/>
        <v/>
      </c>
      <c r="Y82" s="47">
        <v>0</v>
      </c>
      <c r="Z82" s="284">
        <v>78</v>
      </c>
      <c r="AA82" s="334" t="s">
        <v>520</v>
      </c>
      <c r="AB82" s="11"/>
      <c r="AC82" s="11">
        <f t="shared" si="13"/>
        <v>1</v>
      </c>
    </row>
    <row r="83" spans="5:29" ht="24.75" customHeight="1">
      <c r="E83" s="195">
        <v>69</v>
      </c>
      <c r="F83" s="402" t="s">
        <v>788</v>
      </c>
      <c r="G83" s="403"/>
      <c r="H83" s="47">
        <v>1500</v>
      </c>
      <c r="I83" s="47"/>
      <c r="J83" s="47"/>
      <c r="K83" s="405">
        <f t="shared" si="7"/>
        <v>1500</v>
      </c>
      <c r="L83" s="51">
        <f>+IFERROR(IF(COUNT(K83),ROUND(K83/'Shareholding Pattern'!$L$57*100,2),""),0)</f>
        <v>0.01</v>
      </c>
      <c r="M83" s="207">
        <f t="shared" si="8"/>
        <v>1500</v>
      </c>
      <c r="N83" s="207"/>
      <c r="O83" s="285">
        <f t="shared" si="9"/>
        <v>1500</v>
      </c>
      <c r="P83" s="51">
        <f>+IFERROR(IF(COUNT(O83),ROUND(O83/('Shareholding Pattern'!$P$58)*100,2),""),0)</f>
        <v>0.01</v>
      </c>
      <c r="Q83" s="47"/>
      <c r="R83" s="47"/>
      <c r="S83" s="405" t="str">
        <f t="shared" si="10"/>
        <v/>
      </c>
      <c r="T83" s="17">
        <f>+IFERROR(IF(COUNT(K83,S83),ROUND(SUM(S83,K83)/SUM('Shareholding Pattern'!$L$57,'Shareholding Pattern'!$T$57)*100,2),""),0)</f>
        <v>0.01</v>
      </c>
      <c r="U83" s="47"/>
      <c r="V83" s="17" t="str">
        <f t="shared" si="11"/>
        <v/>
      </c>
      <c r="W83" s="47"/>
      <c r="X83" s="17" t="str">
        <f t="shared" si="12"/>
        <v/>
      </c>
      <c r="Y83" s="47">
        <v>0</v>
      </c>
      <c r="Z83" s="284">
        <v>79</v>
      </c>
      <c r="AA83" s="334" t="s">
        <v>520</v>
      </c>
      <c r="AB83" s="11"/>
      <c r="AC83" s="11">
        <f t="shared" si="13"/>
        <v>1</v>
      </c>
    </row>
    <row r="84" spans="5:29" ht="24.75" customHeight="1">
      <c r="E84" s="195">
        <v>70</v>
      </c>
      <c r="F84" s="402" t="s">
        <v>789</v>
      </c>
      <c r="G84" s="403"/>
      <c r="H84" s="47">
        <v>1900</v>
      </c>
      <c r="I84" s="47"/>
      <c r="J84" s="47"/>
      <c r="K84" s="405">
        <f t="shared" si="7"/>
        <v>1900</v>
      </c>
      <c r="L84" s="51">
        <f>+IFERROR(IF(COUNT(K84),ROUND(K84/'Shareholding Pattern'!$L$57*100,2),""),0)</f>
        <v>0.01</v>
      </c>
      <c r="M84" s="207">
        <f t="shared" si="8"/>
        <v>1900</v>
      </c>
      <c r="N84" s="207"/>
      <c r="O84" s="285">
        <f t="shared" si="9"/>
        <v>1900</v>
      </c>
      <c r="P84" s="51">
        <f>+IFERROR(IF(COUNT(O84),ROUND(O84/('Shareholding Pattern'!$P$58)*100,2),""),0)</f>
        <v>0.01</v>
      </c>
      <c r="Q84" s="47"/>
      <c r="R84" s="47"/>
      <c r="S84" s="405" t="str">
        <f t="shared" si="10"/>
        <v/>
      </c>
      <c r="T84" s="17">
        <f>+IFERROR(IF(COUNT(K84,S84),ROUND(SUM(S84,K84)/SUM('Shareholding Pattern'!$L$57,'Shareholding Pattern'!$T$57)*100,2),""),0)</f>
        <v>0.01</v>
      </c>
      <c r="U84" s="47"/>
      <c r="V84" s="17" t="str">
        <f t="shared" si="11"/>
        <v/>
      </c>
      <c r="W84" s="47"/>
      <c r="X84" s="17" t="str">
        <f t="shared" si="12"/>
        <v/>
      </c>
      <c r="Y84" s="47">
        <v>0</v>
      </c>
      <c r="Z84" s="284">
        <v>80</v>
      </c>
      <c r="AA84" s="334" t="s">
        <v>520</v>
      </c>
      <c r="AB84" s="11"/>
      <c r="AC84" s="11">
        <f t="shared" si="13"/>
        <v>1</v>
      </c>
    </row>
    <row r="85" spans="5:29" ht="24.75" customHeight="1">
      <c r="E85" s="195">
        <v>71</v>
      </c>
      <c r="F85" s="402" t="s">
        <v>790</v>
      </c>
      <c r="G85" s="403"/>
      <c r="H85" s="47">
        <v>500</v>
      </c>
      <c r="I85" s="47"/>
      <c r="J85" s="47"/>
      <c r="K85" s="405">
        <f t="shared" si="7"/>
        <v>500</v>
      </c>
      <c r="L85" s="51">
        <f>+IFERROR(IF(COUNT(K85),ROUND(K85/'Shareholding Pattern'!$L$57*100,2),""),0)</f>
        <v>0</v>
      </c>
      <c r="M85" s="207">
        <f t="shared" si="8"/>
        <v>500</v>
      </c>
      <c r="N85" s="207"/>
      <c r="O85" s="285">
        <f t="shared" si="9"/>
        <v>500</v>
      </c>
      <c r="P85" s="51">
        <f>+IFERROR(IF(COUNT(O85),ROUND(O85/('Shareholding Pattern'!$P$58)*100,2),""),0)</f>
        <v>0</v>
      </c>
      <c r="Q85" s="47"/>
      <c r="R85" s="47"/>
      <c r="S85" s="405" t="str">
        <f t="shared" si="10"/>
        <v/>
      </c>
      <c r="T85" s="17">
        <f>+IFERROR(IF(COUNT(K85,S85),ROUND(SUM(S85,K85)/SUM('Shareholding Pattern'!$L$57,'Shareholding Pattern'!$T$57)*100,2),""),0)</f>
        <v>0</v>
      </c>
      <c r="U85" s="47"/>
      <c r="V85" s="17" t="str">
        <f t="shared" si="11"/>
        <v/>
      </c>
      <c r="W85" s="47"/>
      <c r="X85" s="17" t="str">
        <f t="shared" si="12"/>
        <v/>
      </c>
      <c r="Y85" s="47">
        <v>0</v>
      </c>
      <c r="Z85" s="284">
        <v>81</v>
      </c>
      <c r="AA85" s="334" t="s">
        <v>520</v>
      </c>
      <c r="AB85" s="11"/>
      <c r="AC85" s="11">
        <f t="shared" si="13"/>
        <v>1</v>
      </c>
    </row>
    <row r="86" spans="5:29" ht="24.75" customHeight="1">
      <c r="E86" s="195">
        <v>72</v>
      </c>
      <c r="F86" s="402" t="s">
        <v>791</v>
      </c>
      <c r="G86" s="403"/>
      <c r="H86" s="47">
        <v>1000</v>
      </c>
      <c r="I86" s="47"/>
      <c r="J86" s="47"/>
      <c r="K86" s="405">
        <f t="shared" si="7"/>
        <v>1000</v>
      </c>
      <c r="L86" s="51">
        <f>+IFERROR(IF(COUNT(K86),ROUND(K86/'Shareholding Pattern'!$L$57*100,2),""),0)</f>
        <v>0</v>
      </c>
      <c r="M86" s="207">
        <f t="shared" si="8"/>
        <v>1000</v>
      </c>
      <c r="N86" s="207"/>
      <c r="O86" s="285">
        <f t="shared" si="9"/>
        <v>1000</v>
      </c>
      <c r="P86" s="51">
        <f>+IFERROR(IF(COUNT(O86),ROUND(O86/('Shareholding Pattern'!$P$58)*100,2),""),0)</f>
        <v>0</v>
      </c>
      <c r="Q86" s="47"/>
      <c r="R86" s="47"/>
      <c r="S86" s="405" t="str">
        <f t="shared" si="10"/>
        <v/>
      </c>
      <c r="T86" s="17">
        <f>+IFERROR(IF(COUNT(K86,S86),ROUND(SUM(S86,K86)/SUM('Shareholding Pattern'!$L$57,'Shareholding Pattern'!$T$57)*100,2),""),0)</f>
        <v>0</v>
      </c>
      <c r="U86" s="47"/>
      <c r="V86" s="17" t="str">
        <f t="shared" si="11"/>
        <v/>
      </c>
      <c r="W86" s="47"/>
      <c r="X86" s="17" t="str">
        <f t="shared" si="12"/>
        <v/>
      </c>
      <c r="Y86" s="47">
        <v>0</v>
      </c>
      <c r="Z86" s="284">
        <v>82</v>
      </c>
      <c r="AA86" s="334" t="s">
        <v>520</v>
      </c>
      <c r="AB86" s="11"/>
      <c r="AC86" s="11">
        <f t="shared" si="13"/>
        <v>1</v>
      </c>
    </row>
    <row r="87" spans="5:29" ht="24.75" customHeight="1">
      <c r="E87" s="195">
        <v>73</v>
      </c>
      <c r="F87" s="402" t="s">
        <v>792</v>
      </c>
      <c r="G87" s="403"/>
      <c r="H87" s="47">
        <v>1000</v>
      </c>
      <c r="I87" s="47"/>
      <c r="J87" s="47"/>
      <c r="K87" s="405">
        <f t="shared" si="7"/>
        <v>1000</v>
      </c>
      <c r="L87" s="51">
        <f>+IFERROR(IF(COUNT(K87),ROUND(K87/'Shareholding Pattern'!$L$57*100,2),""),0)</f>
        <v>0</v>
      </c>
      <c r="M87" s="207">
        <f t="shared" si="8"/>
        <v>1000</v>
      </c>
      <c r="N87" s="207"/>
      <c r="O87" s="285">
        <f t="shared" si="9"/>
        <v>1000</v>
      </c>
      <c r="P87" s="51">
        <f>+IFERROR(IF(COUNT(O87),ROUND(O87/('Shareholding Pattern'!$P$58)*100,2),""),0)</f>
        <v>0</v>
      </c>
      <c r="Q87" s="47"/>
      <c r="R87" s="47"/>
      <c r="S87" s="405" t="str">
        <f t="shared" si="10"/>
        <v/>
      </c>
      <c r="T87" s="17">
        <f>+IFERROR(IF(COUNT(K87,S87),ROUND(SUM(S87,K87)/SUM('Shareholding Pattern'!$L$57,'Shareholding Pattern'!$T$57)*100,2),""),0)</f>
        <v>0</v>
      </c>
      <c r="U87" s="47"/>
      <c r="V87" s="17" t="str">
        <f t="shared" si="11"/>
        <v/>
      </c>
      <c r="W87" s="47"/>
      <c r="X87" s="17" t="str">
        <f t="shared" si="12"/>
        <v/>
      </c>
      <c r="Y87" s="47">
        <v>0</v>
      </c>
      <c r="Z87" s="284">
        <v>83</v>
      </c>
      <c r="AA87" s="334" t="s">
        <v>520</v>
      </c>
      <c r="AB87" s="11"/>
      <c r="AC87" s="11">
        <f t="shared" si="13"/>
        <v>1</v>
      </c>
    </row>
    <row r="88" spans="5:29" ht="24.75" customHeight="1">
      <c r="E88" s="195">
        <v>74</v>
      </c>
      <c r="F88" s="402" t="s">
        <v>793</v>
      </c>
      <c r="G88" s="403"/>
      <c r="H88" s="47">
        <v>1000</v>
      </c>
      <c r="I88" s="47"/>
      <c r="J88" s="47"/>
      <c r="K88" s="405">
        <f t="shared" si="7"/>
        <v>1000</v>
      </c>
      <c r="L88" s="51">
        <f>+IFERROR(IF(COUNT(K88),ROUND(K88/'Shareholding Pattern'!$L$57*100,2),""),0)</f>
        <v>0</v>
      </c>
      <c r="M88" s="207">
        <f t="shared" si="8"/>
        <v>1000</v>
      </c>
      <c r="N88" s="207"/>
      <c r="O88" s="285">
        <f t="shared" si="9"/>
        <v>1000</v>
      </c>
      <c r="P88" s="51">
        <f>+IFERROR(IF(COUNT(O88),ROUND(O88/('Shareholding Pattern'!$P$58)*100,2),""),0)</f>
        <v>0</v>
      </c>
      <c r="Q88" s="47"/>
      <c r="R88" s="47"/>
      <c r="S88" s="405" t="str">
        <f t="shared" si="10"/>
        <v/>
      </c>
      <c r="T88" s="17">
        <f>+IFERROR(IF(COUNT(K88,S88),ROUND(SUM(S88,K88)/SUM('Shareholding Pattern'!$L$57,'Shareholding Pattern'!$T$57)*100,2),""),0)</f>
        <v>0</v>
      </c>
      <c r="U88" s="47"/>
      <c r="V88" s="17" t="str">
        <f t="shared" si="11"/>
        <v/>
      </c>
      <c r="W88" s="47"/>
      <c r="X88" s="17" t="str">
        <f t="shared" si="12"/>
        <v/>
      </c>
      <c r="Y88" s="47">
        <v>0</v>
      </c>
      <c r="Z88" s="284">
        <v>84</v>
      </c>
      <c r="AA88" s="334" t="s">
        <v>520</v>
      </c>
      <c r="AB88" s="11"/>
      <c r="AC88" s="11">
        <f t="shared" si="13"/>
        <v>1</v>
      </c>
    </row>
    <row r="89" spans="5:29" ht="24.75" customHeight="1">
      <c r="E89" s="195">
        <v>75</v>
      </c>
      <c r="F89" s="402" t="s">
        <v>794</v>
      </c>
      <c r="G89" s="403"/>
      <c r="H89" s="47">
        <v>400</v>
      </c>
      <c r="I89" s="47"/>
      <c r="J89" s="47"/>
      <c r="K89" s="405">
        <f t="shared" si="7"/>
        <v>400</v>
      </c>
      <c r="L89" s="51">
        <f>+IFERROR(IF(COUNT(K89),ROUND(K89/'Shareholding Pattern'!$L$57*100,2),""),0)</f>
        <v>0</v>
      </c>
      <c r="M89" s="207">
        <f t="shared" si="8"/>
        <v>400</v>
      </c>
      <c r="N89" s="207"/>
      <c r="O89" s="285">
        <f t="shared" si="9"/>
        <v>400</v>
      </c>
      <c r="P89" s="51">
        <f>+IFERROR(IF(COUNT(O89),ROUND(O89/('Shareholding Pattern'!$P$58)*100,2),""),0)</f>
        <v>0</v>
      </c>
      <c r="Q89" s="47"/>
      <c r="R89" s="47"/>
      <c r="S89" s="405" t="str">
        <f t="shared" si="10"/>
        <v/>
      </c>
      <c r="T89" s="17">
        <f>+IFERROR(IF(COUNT(K89,S89),ROUND(SUM(S89,K89)/SUM('Shareholding Pattern'!$L$57,'Shareholding Pattern'!$T$57)*100,2),""),0)</f>
        <v>0</v>
      </c>
      <c r="U89" s="47"/>
      <c r="V89" s="17" t="str">
        <f t="shared" si="11"/>
        <v/>
      </c>
      <c r="W89" s="47"/>
      <c r="X89" s="17" t="str">
        <f t="shared" si="12"/>
        <v/>
      </c>
      <c r="Y89" s="47">
        <v>0</v>
      </c>
      <c r="Z89" s="284">
        <v>85</v>
      </c>
      <c r="AA89" s="334" t="s">
        <v>520</v>
      </c>
      <c r="AB89" s="11"/>
      <c r="AC89" s="11">
        <f t="shared" si="13"/>
        <v>1</v>
      </c>
    </row>
    <row r="90" spans="5:29" ht="24.75" customHeight="1">
      <c r="E90" s="195">
        <v>76</v>
      </c>
      <c r="F90" s="402" t="s">
        <v>795</v>
      </c>
      <c r="G90" s="403"/>
      <c r="H90" s="47">
        <v>500</v>
      </c>
      <c r="I90" s="47"/>
      <c r="J90" s="47"/>
      <c r="K90" s="405">
        <f t="shared" si="7"/>
        <v>500</v>
      </c>
      <c r="L90" s="51">
        <f>+IFERROR(IF(COUNT(K90),ROUND(K90/'Shareholding Pattern'!$L$57*100,2),""),0)</f>
        <v>0</v>
      </c>
      <c r="M90" s="207">
        <f t="shared" si="8"/>
        <v>500</v>
      </c>
      <c r="N90" s="207"/>
      <c r="O90" s="285">
        <f t="shared" si="9"/>
        <v>500</v>
      </c>
      <c r="P90" s="51">
        <f>+IFERROR(IF(COUNT(O90),ROUND(O90/('Shareholding Pattern'!$P$58)*100,2),""),0)</f>
        <v>0</v>
      </c>
      <c r="Q90" s="47"/>
      <c r="R90" s="47"/>
      <c r="S90" s="405" t="str">
        <f t="shared" si="10"/>
        <v/>
      </c>
      <c r="T90" s="17">
        <f>+IFERROR(IF(COUNT(K90,S90),ROUND(SUM(S90,K90)/SUM('Shareholding Pattern'!$L$57,'Shareholding Pattern'!$T$57)*100,2),""),0)</f>
        <v>0</v>
      </c>
      <c r="U90" s="47"/>
      <c r="V90" s="17" t="str">
        <f t="shared" si="11"/>
        <v/>
      </c>
      <c r="W90" s="47"/>
      <c r="X90" s="17" t="str">
        <f t="shared" si="12"/>
        <v/>
      </c>
      <c r="Y90" s="47">
        <v>0</v>
      </c>
      <c r="Z90" s="284">
        <v>86</v>
      </c>
      <c r="AA90" s="334" t="s">
        <v>520</v>
      </c>
      <c r="AB90" s="11"/>
      <c r="AC90" s="11">
        <f t="shared" si="13"/>
        <v>1</v>
      </c>
    </row>
    <row r="91" spans="5:29" ht="24.75" customHeight="1">
      <c r="E91" s="195">
        <v>77</v>
      </c>
      <c r="F91" s="402" t="s">
        <v>796</v>
      </c>
      <c r="G91" s="403"/>
      <c r="H91" s="47">
        <v>1000</v>
      </c>
      <c r="I91" s="47"/>
      <c r="J91" s="47"/>
      <c r="K91" s="405">
        <f t="shared" si="7"/>
        <v>1000</v>
      </c>
      <c r="L91" s="51">
        <f>+IFERROR(IF(COUNT(K91),ROUND(K91/'Shareholding Pattern'!$L$57*100,2),""),0)</f>
        <v>0</v>
      </c>
      <c r="M91" s="207">
        <f t="shared" si="8"/>
        <v>1000</v>
      </c>
      <c r="N91" s="207"/>
      <c r="O91" s="285">
        <f t="shared" si="9"/>
        <v>1000</v>
      </c>
      <c r="P91" s="51">
        <f>+IFERROR(IF(COUNT(O91),ROUND(O91/('Shareholding Pattern'!$P$58)*100,2),""),0)</f>
        <v>0</v>
      </c>
      <c r="Q91" s="47"/>
      <c r="R91" s="47"/>
      <c r="S91" s="405" t="str">
        <f t="shared" si="10"/>
        <v/>
      </c>
      <c r="T91" s="17">
        <f>+IFERROR(IF(COUNT(K91,S91),ROUND(SUM(S91,K91)/SUM('Shareholding Pattern'!$L$57,'Shareholding Pattern'!$T$57)*100,2),""),0)</f>
        <v>0</v>
      </c>
      <c r="U91" s="47"/>
      <c r="V91" s="17" t="str">
        <f t="shared" si="11"/>
        <v/>
      </c>
      <c r="W91" s="47"/>
      <c r="X91" s="17" t="str">
        <f t="shared" si="12"/>
        <v/>
      </c>
      <c r="Y91" s="47">
        <v>0</v>
      </c>
      <c r="Z91" s="284">
        <v>87</v>
      </c>
      <c r="AA91" s="334" t="s">
        <v>520</v>
      </c>
      <c r="AB91" s="11"/>
      <c r="AC91" s="11">
        <f t="shared" si="13"/>
        <v>1</v>
      </c>
    </row>
    <row r="92" spans="5:29" ht="24.75" customHeight="1">
      <c r="E92" s="195">
        <v>78</v>
      </c>
      <c r="F92" s="402" t="s">
        <v>797</v>
      </c>
      <c r="G92" s="403"/>
      <c r="H92" s="47">
        <v>700</v>
      </c>
      <c r="I92" s="47"/>
      <c r="J92" s="47"/>
      <c r="K92" s="405">
        <f t="shared" si="7"/>
        <v>700</v>
      </c>
      <c r="L92" s="51">
        <f>+IFERROR(IF(COUNT(K92),ROUND(K92/'Shareholding Pattern'!$L$57*100,2),""),0)</f>
        <v>0</v>
      </c>
      <c r="M92" s="207">
        <f t="shared" si="8"/>
        <v>700</v>
      </c>
      <c r="N92" s="207"/>
      <c r="O92" s="285">
        <f t="shared" si="9"/>
        <v>700</v>
      </c>
      <c r="P92" s="51">
        <f>+IFERROR(IF(COUNT(O92),ROUND(O92/('Shareholding Pattern'!$P$58)*100,2),""),0)</f>
        <v>0</v>
      </c>
      <c r="Q92" s="47"/>
      <c r="R92" s="47"/>
      <c r="S92" s="405" t="str">
        <f t="shared" si="10"/>
        <v/>
      </c>
      <c r="T92" s="17">
        <f>+IFERROR(IF(COUNT(K92,S92),ROUND(SUM(S92,K92)/SUM('Shareholding Pattern'!$L$57,'Shareholding Pattern'!$T$57)*100,2),""),0)</f>
        <v>0</v>
      </c>
      <c r="U92" s="47"/>
      <c r="V92" s="17" t="str">
        <f t="shared" si="11"/>
        <v/>
      </c>
      <c r="W92" s="47"/>
      <c r="X92" s="17" t="str">
        <f t="shared" si="12"/>
        <v/>
      </c>
      <c r="Y92" s="47">
        <v>0</v>
      </c>
      <c r="Z92" s="284">
        <v>88</v>
      </c>
      <c r="AA92" s="334" t="s">
        <v>520</v>
      </c>
      <c r="AB92" s="11"/>
      <c r="AC92" s="11">
        <f t="shared" si="13"/>
        <v>1</v>
      </c>
    </row>
    <row r="93" spans="5:29" ht="24.75" customHeight="1">
      <c r="E93" s="195">
        <v>79</v>
      </c>
      <c r="F93" s="402" t="s">
        <v>798</v>
      </c>
      <c r="G93" s="403"/>
      <c r="H93" s="47">
        <v>700</v>
      </c>
      <c r="I93" s="47"/>
      <c r="J93" s="47"/>
      <c r="K93" s="405">
        <f t="shared" si="7"/>
        <v>700</v>
      </c>
      <c r="L93" s="51">
        <f>+IFERROR(IF(COUNT(K93),ROUND(K93/'Shareholding Pattern'!$L$57*100,2),""),0)</f>
        <v>0</v>
      </c>
      <c r="M93" s="207">
        <f t="shared" si="8"/>
        <v>700</v>
      </c>
      <c r="N93" s="207"/>
      <c r="O93" s="285">
        <f t="shared" si="9"/>
        <v>700</v>
      </c>
      <c r="P93" s="51">
        <f>+IFERROR(IF(COUNT(O93),ROUND(O93/('Shareholding Pattern'!$P$58)*100,2),""),0)</f>
        <v>0</v>
      </c>
      <c r="Q93" s="47"/>
      <c r="R93" s="47"/>
      <c r="S93" s="405" t="str">
        <f t="shared" si="10"/>
        <v/>
      </c>
      <c r="T93" s="17">
        <f>+IFERROR(IF(COUNT(K93,S93),ROUND(SUM(S93,K93)/SUM('Shareholding Pattern'!$L$57,'Shareholding Pattern'!$T$57)*100,2),""),0)</f>
        <v>0</v>
      </c>
      <c r="U93" s="47"/>
      <c r="V93" s="17" t="str">
        <f t="shared" si="11"/>
        <v/>
      </c>
      <c r="W93" s="47"/>
      <c r="X93" s="17" t="str">
        <f t="shared" si="12"/>
        <v/>
      </c>
      <c r="Y93" s="47">
        <v>0</v>
      </c>
      <c r="Z93" s="284">
        <v>89</v>
      </c>
      <c r="AA93" s="334" t="s">
        <v>520</v>
      </c>
      <c r="AB93" s="11"/>
      <c r="AC93" s="11">
        <f t="shared" si="13"/>
        <v>1</v>
      </c>
    </row>
    <row r="94" spans="5:29" ht="24.75" customHeight="1">
      <c r="E94" s="195">
        <v>80</v>
      </c>
      <c r="F94" s="402" t="s">
        <v>799</v>
      </c>
      <c r="G94" s="403"/>
      <c r="H94" s="47">
        <v>500</v>
      </c>
      <c r="I94" s="47"/>
      <c r="J94" s="47"/>
      <c r="K94" s="405">
        <f t="shared" si="7"/>
        <v>500</v>
      </c>
      <c r="L94" s="51">
        <f>+IFERROR(IF(COUNT(K94),ROUND(K94/'Shareholding Pattern'!$L$57*100,2),""),0)</f>
        <v>0</v>
      </c>
      <c r="M94" s="207">
        <f t="shared" si="8"/>
        <v>500</v>
      </c>
      <c r="N94" s="207"/>
      <c r="O94" s="285">
        <f t="shared" si="9"/>
        <v>500</v>
      </c>
      <c r="P94" s="51">
        <f>+IFERROR(IF(COUNT(O94),ROUND(O94/('Shareholding Pattern'!$P$58)*100,2),""),0)</f>
        <v>0</v>
      </c>
      <c r="Q94" s="47"/>
      <c r="R94" s="47"/>
      <c r="S94" s="405" t="str">
        <f t="shared" si="10"/>
        <v/>
      </c>
      <c r="T94" s="17">
        <f>+IFERROR(IF(COUNT(K94,S94),ROUND(SUM(S94,K94)/SUM('Shareholding Pattern'!$L$57,'Shareholding Pattern'!$T$57)*100,2),""),0)</f>
        <v>0</v>
      </c>
      <c r="U94" s="47"/>
      <c r="V94" s="17" t="str">
        <f t="shared" si="11"/>
        <v/>
      </c>
      <c r="W94" s="47"/>
      <c r="X94" s="17" t="str">
        <f t="shared" si="12"/>
        <v/>
      </c>
      <c r="Y94" s="47">
        <v>0</v>
      </c>
      <c r="Z94" s="284">
        <v>90</v>
      </c>
      <c r="AA94" s="334" t="s">
        <v>520</v>
      </c>
      <c r="AB94" s="11"/>
      <c r="AC94" s="11">
        <f t="shared" si="13"/>
        <v>1</v>
      </c>
    </row>
    <row r="95" spans="5:29" ht="24.75" customHeight="1">
      <c r="E95" s="195">
        <v>81</v>
      </c>
      <c r="F95" s="402" t="s">
        <v>800</v>
      </c>
      <c r="G95" s="403"/>
      <c r="H95" s="47">
        <v>500</v>
      </c>
      <c r="I95" s="47"/>
      <c r="J95" s="47"/>
      <c r="K95" s="405">
        <f t="shared" si="7"/>
        <v>500</v>
      </c>
      <c r="L95" s="51">
        <f>+IFERROR(IF(COUNT(K95),ROUND(K95/'Shareholding Pattern'!$L$57*100,2),""),0)</f>
        <v>0</v>
      </c>
      <c r="M95" s="207">
        <f t="shared" si="8"/>
        <v>500</v>
      </c>
      <c r="N95" s="207"/>
      <c r="O95" s="285">
        <f t="shared" si="9"/>
        <v>500</v>
      </c>
      <c r="P95" s="51">
        <f>+IFERROR(IF(COUNT(O95),ROUND(O95/('Shareholding Pattern'!$P$58)*100,2),""),0)</f>
        <v>0</v>
      </c>
      <c r="Q95" s="47"/>
      <c r="R95" s="47"/>
      <c r="S95" s="405" t="str">
        <f t="shared" si="10"/>
        <v/>
      </c>
      <c r="T95" s="17">
        <f>+IFERROR(IF(COUNT(K95,S95),ROUND(SUM(S95,K95)/SUM('Shareholding Pattern'!$L$57,'Shareholding Pattern'!$T$57)*100,2),""),0)</f>
        <v>0</v>
      </c>
      <c r="U95" s="47"/>
      <c r="V95" s="17" t="str">
        <f t="shared" si="11"/>
        <v/>
      </c>
      <c r="W95" s="47"/>
      <c r="X95" s="17" t="str">
        <f t="shared" si="12"/>
        <v/>
      </c>
      <c r="Y95" s="47">
        <v>0</v>
      </c>
      <c r="Z95" s="284">
        <v>91</v>
      </c>
      <c r="AA95" s="334" t="s">
        <v>520</v>
      </c>
      <c r="AB95" s="11"/>
      <c r="AC95" s="11">
        <f t="shared" si="13"/>
        <v>1</v>
      </c>
    </row>
    <row r="96" spans="5:29" ht="24.75" customHeight="1">
      <c r="E96" s="195">
        <v>82</v>
      </c>
      <c r="F96" s="402" t="s">
        <v>801</v>
      </c>
      <c r="G96" s="403"/>
      <c r="H96" s="47">
        <v>500</v>
      </c>
      <c r="I96" s="47"/>
      <c r="J96" s="47"/>
      <c r="K96" s="405">
        <f t="shared" si="7"/>
        <v>500</v>
      </c>
      <c r="L96" s="51">
        <f>+IFERROR(IF(COUNT(K96),ROUND(K96/'Shareholding Pattern'!$L$57*100,2),""),0)</f>
        <v>0</v>
      </c>
      <c r="M96" s="207">
        <f t="shared" si="8"/>
        <v>500</v>
      </c>
      <c r="N96" s="207"/>
      <c r="O96" s="285">
        <f t="shared" si="9"/>
        <v>500</v>
      </c>
      <c r="P96" s="51">
        <f>+IFERROR(IF(COUNT(O96),ROUND(O96/('Shareholding Pattern'!$P$58)*100,2),""),0)</f>
        <v>0</v>
      </c>
      <c r="Q96" s="47"/>
      <c r="R96" s="47"/>
      <c r="S96" s="405" t="str">
        <f t="shared" si="10"/>
        <v/>
      </c>
      <c r="T96" s="17">
        <f>+IFERROR(IF(COUNT(K96,S96),ROUND(SUM(S96,K96)/SUM('Shareholding Pattern'!$L$57,'Shareholding Pattern'!$T$57)*100,2),""),0)</f>
        <v>0</v>
      </c>
      <c r="U96" s="47"/>
      <c r="V96" s="17" t="str">
        <f t="shared" si="11"/>
        <v/>
      </c>
      <c r="W96" s="47"/>
      <c r="X96" s="17" t="str">
        <f t="shared" si="12"/>
        <v/>
      </c>
      <c r="Y96" s="47">
        <v>0</v>
      </c>
      <c r="Z96" s="284">
        <v>92</v>
      </c>
      <c r="AA96" s="334" t="s">
        <v>520</v>
      </c>
      <c r="AB96" s="11"/>
      <c r="AC96" s="11">
        <f t="shared" si="13"/>
        <v>1</v>
      </c>
    </row>
    <row r="97" spans="5:29" ht="24.75" customHeight="1">
      <c r="E97" s="195">
        <v>83</v>
      </c>
      <c r="F97" s="402" t="s">
        <v>802</v>
      </c>
      <c r="G97" s="403"/>
      <c r="H97" s="47">
        <v>300</v>
      </c>
      <c r="I97" s="47"/>
      <c r="J97" s="47"/>
      <c r="K97" s="405">
        <f t="shared" si="7"/>
        <v>300</v>
      </c>
      <c r="L97" s="51">
        <f>+IFERROR(IF(COUNT(K97),ROUND(K97/'Shareholding Pattern'!$L$57*100,2),""),0)</f>
        <v>0</v>
      </c>
      <c r="M97" s="207">
        <f t="shared" si="8"/>
        <v>300</v>
      </c>
      <c r="N97" s="207"/>
      <c r="O97" s="285">
        <f t="shared" si="9"/>
        <v>300</v>
      </c>
      <c r="P97" s="51">
        <f>+IFERROR(IF(COUNT(O97),ROUND(O97/('Shareholding Pattern'!$P$58)*100,2),""),0)</f>
        <v>0</v>
      </c>
      <c r="Q97" s="47"/>
      <c r="R97" s="47"/>
      <c r="S97" s="405" t="str">
        <f t="shared" si="10"/>
        <v/>
      </c>
      <c r="T97" s="17">
        <f>+IFERROR(IF(COUNT(K97,S97),ROUND(SUM(S97,K97)/SUM('Shareholding Pattern'!$L$57,'Shareholding Pattern'!$T$57)*100,2),""),0)</f>
        <v>0</v>
      </c>
      <c r="U97" s="47"/>
      <c r="V97" s="17" t="str">
        <f t="shared" si="11"/>
        <v/>
      </c>
      <c r="W97" s="47"/>
      <c r="X97" s="17" t="str">
        <f t="shared" si="12"/>
        <v/>
      </c>
      <c r="Y97" s="47">
        <v>0</v>
      </c>
      <c r="Z97" s="284">
        <v>93</v>
      </c>
      <c r="AA97" s="334" t="s">
        <v>520</v>
      </c>
      <c r="AB97" s="11"/>
      <c r="AC97" s="11">
        <f t="shared" si="13"/>
        <v>1</v>
      </c>
    </row>
    <row r="98" spans="5:29" ht="24.75" customHeight="1">
      <c r="E98" s="195">
        <v>84</v>
      </c>
      <c r="F98" s="402" t="s">
        <v>803</v>
      </c>
      <c r="G98" s="403"/>
      <c r="H98" s="47">
        <v>1000</v>
      </c>
      <c r="I98" s="47"/>
      <c r="J98" s="47"/>
      <c r="K98" s="405">
        <f t="shared" si="7"/>
        <v>1000</v>
      </c>
      <c r="L98" s="51">
        <f>+IFERROR(IF(COUNT(K98),ROUND(K98/'Shareholding Pattern'!$L$57*100,2),""),0)</f>
        <v>0</v>
      </c>
      <c r="M98" s="207">
        <f t="shared" si="8"/>
        <v>1000</v>
      </c>
      <c r="N98" s="207"/>
      <c r="O98" s="285">
        <f t="shared" si="9"/>
        <v>1000</v>
      </c>
      <c r="P98" s="51">
        <f>+IFERROR(IF(COUNT(O98),ROUND(O98/('Shareholding Pattern'!$P$58)*100,2),""),0)</f>
        <v>0</v>
      </c>
      <c r="Q98" s="47"/>
      <c r="R98" s="47"/>
      <c r="S98" s="405" t="str">
        <f t="shared" si="10"/>
        <v/>
      </c>
      <c r="T98" s="17">
        <f>+IFERROR(IF(COUNT(K98,S98),ROUND(SUM(S98,K98)/SUM('Shareholding Pattern'!$L$57,'Shareholding Pattern'!$T$57)*100,2),""),0)</f>
        <v>0</v>
      </c>
      <c r="U98" s="47"/>
      <c r="V98" s="17" t="str">
        <f t="shared" si="11"/>
        <v/>
      </c>
      <c r="W98" s="47"/>
      <c r="X98" s="17" t="str">
        <f t="shared" si="12"/>
        <v/>
      </c>
      <c r="Y98" s="47">
        <v>0</v>
      </c>
      <c r="Z98" s="284">
        <v>94</v>
      </c>
      <c r="AA98" s="334" t="s">
        <v>520</v>
      </c>
      <c r="AB98" s="11"/>
      <c r="AC98" s="11">
        <f t="shared" si="13"/>
        <v>1</v>
      </c>
    </row>
    <row r="99" spans="5:29" ht="24.75" customHeight="1">
      <c r="E99" s="195">
        <v>85</v>
      </c>
      <c r="F99" s="402" t="s">
        <v>804</v>
      </c>
      <c r="G99" s="403"/>
      <c r="H99" s="47">
        <v>1000</v>
      </c>
      <c r="I99" s="47"/>
      <c r="J99" s="47"/>
      <c r="K99" s="405">
        <f t="shared" si="7"/>
        <v>1000</v>
      </c>
      <c r="L99" s="51">
        <f>+IFERROR(IF(COUNT(K99),ROUND(K99/'Shareholding Pattern'!$L$57*100,2),""),0)</f>
        <v>0</v>
      </c>
      <c r="M99" s="207">
        <f t="shared" si="8"/>
        <v>1000</v>
      </c>
      <c r="N99" s="207"/>
      <c r="O99" s="285">
        <f t="shared" si="9"/>
        <v>1000</v>
      </c>
      <c r="P99" s="51">
        <f>+IFERROR(IF(COUNT(O99),ROUND(O99/('Shareholding Pattern'!$P$58)*100,2),""),0)</f>
        <v>0</v>
      </c>
      <c r="Q99" s="47"/>
      <c r="R99" s="47"/>
      <c r="S99" s="405" t="str">
        <f t="shared" si="10"/>
        <v/>
      </c>
      <c r="T99" s="17">
        <f>+IFERROR(IF(COUNT(K99,S99),ROUND(SUM(S99,K99)/SUM('Shareholding Pattern'!$L$57,'Shareholding Pattern'!$T$57)*100,2),""),0)</f>
        <v>0</v>
      </c>
      <c r="U99" s="47"/>
      <c r="V99" s="17" t="str">
        <f t="shared" si="11"/>
        <v/>
      </c>
      <c r="W99" s="47"/>
      <c r="X99" s="17" t="str">
        <f t="shared" si="12"/>
        <v/>
      </c>
      <c r="Y99" s="47">
        <v>0</v>
      </c>
      <c r="Z99" s="284">
        <v>97</v>
      </c>
      <c r="AA99" s="334" t="s">
        <v>520</v>
      </c>
      <c r="AB99" s="11"/>
      <c r="AC99" s="11">
        <f t="shared" si="13"/>
        <v>1</v>
      </c>
    </row>
    <row r="100" spans="5:29" ht="24.75" customHeight="1">
      <c r="E100" s="195">
        <v>86</v>
      </c>
      <c r="F100" s="402" t="s">
        <v>805</v>
      </c>
      <c r="G100" s="403"/>
      <c r="H100" s="47">
        <v>1000</v>
      </c>
      <c r="I100" s="47"/>
      <c r="J100" s="47"/>
      <c r="K100" s="405">
        <f t="shared" si="7"/>
        <v>1000</v>
      </c>
      <c r="L100" s="51">
        <f>+IFERROR(IF(COUNT(K100),ROUND(K100/'Shareholding Pattern'!$L$57*100,2),""),0)</f>
        <v>0</v>
      </c>
      <c r="M100" s="207">
        <f t="shared" si="8"/>
        <v>1000</v>
      </c>
      <c r="N100" s="207"/>
      <c r="O100" s="285">
        <f t="shared" si="9"/>
        <v>1000</v>
      </c>
      <c r="P100" s="51">
        <f>+IFERROR(IF(COUNT(O100),ROUND(O100/('Shareholding Pattern'!$P$58)*100,2),""),0)</f>
        <v>0</v>
      </c>
      <c r="Q100" s="47"/>
      <c r="R100" s="47"/>
      <c r="S100" s="405" t="str">
        <f t="shared" si="10"/>
        <v/>
      </c>
      <c r="T100" s="17">
        <f>+IFERROR(IF(COUNT(K100,S100),ROUND(SUM(S100,K100)/SUM('Shareholding Pattern'!$L$57,'Shareholding Pattern'!$T$57)*100,2),""),0)</f>
        <v>0</v>
      </c>
      <c r="U100" s="47"/>
      <c r="V100" s="17" t="str">
        <f t="shared" si="11"/>
        <v/>
      </c>
      <c r="W100" s="47"/>
      <c r="X100" s="17" t="str">
        <f t="shared" si="12"/>
        <v/>
      </c>
      <c r="Y100" s="47">
        <v>0</v>
      </c>
      <c r="Z100" s="284">
        <v>96</v>
      </c>
      <c r="AA100" s="334" t="s">
        <v>520</v>
      </c>
      <c r="AB100" s="11"/>
      <c r="AC100" s="11">
        <f t="shared" si="13"/>
        <v>1</v>
      </c>
    </row>
    <row r="101" spans="5:29" ht="24.75" customHeight="1">
      <c r="E101" s="195">
        <v>87</v>
      </c>
      <c r="F101" s="402" t="s">
        <v>806</v>
      </c>
      <c r="G101" s="403"/>
      <c r="H101" s="47">
        <v>200</v>
      </c>
      <c r="I101" s="47"/>
      <c r="J101" s="47"/>
      <c r="K101" s="405">
        <f t="shared" si="7"/>
        <v>200</v>
      </c>
      <c r="L101" s="51">
        <f>+IFERROR(IF(COUNT(K101),ROUND(K101/'Shareholding Pattern'!$L$57*100,2),""),0)</f>
        <v>0</v>
      </c>
      <c r="M101" s="207">
        <f t="shared" si="8"/>
        <v>200</v>
      </c>
      <c r="N101" s="207"/>
      <c r="O101" s="285">
        <f t="shared" si="9"/>
        <v>200</v>
      </c>
      <c r="P101" s="51">
        <f>+IFERROR(IF(COUNT(O101),ROUND(O101/('Shareholding Pattern'!$P$58)*100,2),""),0)</f>
        <v>0</v>
      </c>
      <c r="Q101" s="47"/>
      <c r="R101" s="47"/>
      <c r="S101" s="405" t="str">
        <f t="shared" si="10"/>
        <v/>
      </c>
      <c r="T101" s="17">
        <f>+IFERROR(IF(COUNT(K101,S101),ROUND(SUM(S101,K101)/SUM('Shareholding Pattern'!$L$57,'Shareholding Pattern'!$T$57)*100,2),""),0)</f>
        <v>0</v>
      </c>
      <c r="U101" s="47"/>
      <c r="V101" s="17" t="str">
        <f t="shared" si="11"/>
        <v/>
      </c>
      <c r="W101" s="47"/>
      <c r="X101" s="17" t="str">
        <f t="shared" si="12"/>
        <v/>
      </c>
      <c r="Y101" s="47">
        <v>0</v>
      </c>
      <c r="Z101" s="284">
        <v>98</v>
      </c>
      <c r="AA101" s="334" t="s">
        <v>520</v>
      </c>
      <c r="AB101" s="11"/>
      <c r="AC101" s="11">
        <f t="shared" si="13"/>
        <v>1</v>
      </c>
    </row>
    <row r="102" spans="5:29" ht="24.75" customHeight="1">
      <c r="E102" s="195">
        <v>88</v>
      </c>
      <c r="F102" s="402" t="s">
        <v>807</v>
      </c>
      <c r="G102" s="403"/>
      <c r="H102" s="47">
        <v>500</v>
      </c>
      <c r="I102" s="47"/>
      <c r="J102" s="47"/>
      <c r="K102" s="405">
        <f t="shared" si="7"/>
        <v>500</v>
      </c>
      <c r="L102" s="51">
        <f>+IFERROR(IF(COUNT(K102),ROUND(K102/'Shareholding Pattern'!$L$57*100,2),""),0)</f>
        <v>0</v>
      </c>
      <c r="M102" s="207">
        <f t="shared" si="8"/>
        <v>500</v>
      </c>
      <c r="N102" s="207"/>
      <c r="O102" s="285">
        <f t="shared" si="9"/>
        <v>500</v>
      </c>
      <c r="P102" s="51">
        <f>+IFERROR(IF(COUNT(O102),ROUND(O102/('Shareholding Pattern'!$P$58)*100,2),""),0)</f>
        <v>0</v>
      </c>
      <c r="Q102" s="47"/>
      <c r="R102" s="47"/>
      <c r="S102" s="405" t="str">
        <f t="shared" si="10"/>
        <v/>
      </c>
      <c r="T102" s="17">
        <f>+IFERROR(IF(COUNT(K102,S102),ROUND(SUM(S102,K102)/SUM('Shareholding Pattern'!$L$57,'Shareholding Pattern'!$T$57)*100,2),""),0)</f>
        <v>0</v>
      </c>
      <c r="U102" s="47"/>
      <c r="V102" s="17" t="str">
        <f t="shared" si="11"/>
        <v/>
      </c>
      <c r="W102" s="47"/>
      <c r="X102" s="17" t="str">
        <f t="shared" si="12"/>
        <v/>
      </c>
      <c r="Y102" s="47">
        <v>0</v>
      </c>
      <c r="Z102" s="284">
        <v>99</v>
      </c>
      <c r="AA102" s="334" t="s">
        <v>520</v>
      </c>
      <c r="AB102" s="11"/>
      <c r="AC102" s="11">
        <f t="shared" si="13"/>
        <v>1</v>
      </c>
    </row>
    <row r="103" spans="5:29" ht="24.75" customHeight="1">
      <c r="E103" s="195">
        <v>89</v>
      </c>
      <c r="F103" s="402" t="s">
        <v>808</v>
      </c>
      <c r="G103" s="403"/>
      <c r="H103" s="47">
        <v>1000</v>
      </c>
      <c r="I103" s="47"/>
      <c r="J103" s="47"/>
      <c r="K103" s="405">
        <f t="shared" si="7"/>
        <v>1000</v>
      </c>
      <c r="L103" s="51">
        <f>+IFERROR(IF(COUNT(K103),ROUND(K103/'Shareholding Pattern'!$L$57*100,2),""),0)</f>
        <v>0</v>
      </c>
      <c r="M103" s="207">
        <f t="shared" si="8"/>
        <v>1000</v>
      </c>
      <c r="N103" s="207"/>
      <c r="O103" s="285">
        <f t="shared" si="9"/>
        <v>1000</v>
      </c>
      <c r="P103" s="51">
        <f>+IFERROR(IF(COUNT(O103),ROUND(O103/('Shareholding Pattern'!$P$58)*100,2),""),0)</f>
        <v>0</v>
      </c>
      <c r="Q103" s="47"/>
      <c r="R103" s="47"/>
      <c r="S103" s="405" t="str">
        <f t="shared" si="10"/>
        <v/>
      </c>
      <c r="T103" s="17">
        <f>+IFERROR(IF(COUNT(K103,S103),ROUND(SUM(S103,K103)/SUM('Shareholding Pattern'!$L$57,'Shareholding Pattern'!$T$57)*100,2),""),0)</f>
        <v>0</v>
      </c>
      <c r="U103" s="47"/>
      <c r="V103" s="17" t="str">
        <f t="shared" si="11"/>
        <v/>
      </c>
      <c r="W103" s="47"/>
      <c r="X103" s="17" t="str">
        <f t="shared" si="12"/>
        <v/>
      </c>
      <c r="Y103" s="47">
        <v>0</v>
      </c>
      <c r="Z103" s="284">
        <v>100</v>
      </c>
      <c r="AA103" s="334" t="s">
        <v>520</v>
      </c>
      <c r="AB103" s="11"/>
      <c r="AC103" s="11">
        <f t="shared" si="13"/>
        <v>1</v>
      </c>
    </row>
    <row r="104" spans="5:29" ht="24.75" customHeight="1">
      <c r="E104" s="195">
        <v>90</v>
      </c>
      <c r="F104" s="402" t="s">
        <v>809</v>
      </c>
      <c r="G104" s="403"/>
      <c r="H104" s="47">
        <v>1900</v>
      </c>
      <c r="I104" s="47"/>
      <c r="J104" s="47"/>
      <c r="K104" s="405">
        <f t="shared" si="7"/>
        <v>1900</v>
      </c>
      <c r="L104" s="51">
        <f>+IFERROR(IF(COUNT(K104),ROUND(K104/'Shareholding Pattern'!$L$57*100,2),""),0)</f>
        <v>0.01</v>
      </c>
      <c r="M104" s="207">
        <f t="shared" si="8"/>
        <v>1900</v>
      </c>
      <c r="N104" s="207"/>
      <c r="O104" s="285">
        <f t="shared" si="9"/>
        <v>1900</v>
      </c>
      <c r="P104" s="51">
        <f>+IFERROR(IF(COUNT(O104),ROUND(O104/('Shareholding Pattern'!$P$58)*100,2),""),0)</f>
        <v>0.01</v>
      </c>
      <c r="Q104" s="47"/>
      <c r="R104" s="47"/>
      <c r="S104" s="405" t="str">
        <f t="shared" si="10"/>
        <v/>
      </c>
      <c r="T104" s="17">
        <f>+IFERROR(IF(COUNT(K104,S104),ROUND(SUM(S104,K104)/SUM('Shareholding Pattern'!$L$57,'Shareholding Pattern'!$T$57)*100,2),""),0)</f>
        <v>0.01</v>
      </c>
      <c r="U104" s="47"/>
      <c r="V104" s="17" t="str">
        <f t="shared" si="11"/>
        <v/>
      </c>
      <c r="W104" s="47"/>
      <c r="X104" s="17" t="str">
        <f t="shared" si="12"/>
        <v/>
      </c>
      <c r="Y104" s="47">
        <v>0</v>
      </c>
      <c r="Z104" s="284">
        <v>101</v>
      </c>
      <c r="AA104" s="334" t="s">
        <v>520</v>
      </c>
      <c r="AB104" s="11"/>
      <c r="AC104" s="11">
        <f t="shared" si="13"/>
        <v>1</v>
      </c>
    </row>
    <row r="105" spans="5:29" ht="24.75" customHeight="1">
      <c r="E105" s="195">
        <v>91</v>
      </c>
      <c r="F105" s="402" t="s">
        <v>810</v>
      </c>
      <c r="G105" s="403"/>
      <c r="H105" s="47">
        <v>1000</v>
      </c>
      <c r="I105" s="47"/>
      <c r="J105" s="47"/>
      <c r="K105" s="405">
        <f t="shared" si="7"/>
        <v>1000</v>
      </c>
      <c r="L105" s="51">
        <f>+IFERROR(IF(COUNT(K105),ROUND(K105/'Shareholding Pattern'!$L$57*100,2),""),0)</f>
        <v>0</v>
      </c>
      <c r="M105" s="207">
        <f t="shared" si="8"/>
        <v>1000</v>
      </c>
      <c r="N105" s="207"/>
      <c r="O105" s="285">
        <f t="shared" si="9"/>
        <v>1000</v>
      </c>
      <c r="P105" s="51">
        <f>+IFERROR(IF(COUNT(O105),ROUND(O105/('Shareholding Pattern'!$P$58)*100,2),""),0)</f>
        <v>0</v>
      </c>
      <c r="Q105" s="47"/>
      <c r="R105" s="47"/>
      <c r="S105" s="405" t="str">
        <f t="shared" si="10"/>
        <v/>
      </c>
      <c r="T105" s="17">
        <f>+IFERROR(IF(COUNT(K105,S105),ROUND(SUM(S105,K105)/SUM('Shareholding Pattern'!$L$57,'Shareholding Pattern'!$T$57)*100,2),""),0)</f>
        <v>0</v>
      </c>
      <c r="U105" s="47"/>
      <c r="V105" s="17" t="str">
        <f t="shared" si="11"/>
        <v/>
      </c>
      <c r="W105" s="47"/>
      <c r="X105" s="17" t="str">
        <f t="shared" si="12"/>
        <v/>
      </c>
      <c r="Y105" s="47">
        <v>0</v>
      </c>
      <c r="Z105" s="284">
        <v>102</v>
      </c>
      <c r="AA105" s="334" t="s">
        <v>520</v>
      </c>
      <c r="AB105" s="11"/>
      <c r="AC105" s="11">
        <f t="shared" si="13"/>
        <v>1</v>
      </c>
    </row>
    <row r="106" spans="5:29" ht="24.75" customHeight="1">
      <c r="E106" s="195">
        <v>92</v>
      </c>
      <c r="F106" s="402" t="s">
        <v>811</v>
      </c>
      <c r="G106" s="403"/>
      <c r="H106" s="47">
        <v>1500</v>
      </c>
      <c r="I106" s="47"/>
      <c r="J106" s="47"/>
      <c r="K106" s="405">
        <f t="shared" si="7"/>
        <v>1500</v>
      </c>
      <c r="L106" s="51">
        <f>+IFERROR(IF(COUNT(K106),ROUND(K106/'Shareholding Pattern'!$L$57*100,2),""),0)</f>
        <v>0.01</v>
      </c>
      <c r="M106" s="207">
        <f t="shared" si="8"/>
        <v>1500</v>
      </c>
      <c r="N106" s="207"/>
      <c r="O106" s="285">
        <f t="shared" si="9"/>
        <v>1500</v>
      </c>
      <c r="P106" s="51">
        <f>+IFERROR(IF(COUNT(O106),ROUND(O106/('Shareholding Pattern'!$P$58)*100,2),""),0)</f>
        <v>0.01</v>
      </c>
      <c r="Q106" s="47"/>
      <c r="R106" s="47"/>
      <c r="S106" s="405" t="str">
        <f t="shared" si="10"/>
        <v/>
      </c>
      <c r="T106" s="17">
        <f>+IFERROR(IF(COUNT(K106,S106),ROUND(SUM(S106,K106)/SUM('Shareholding Pattern'!$L$57,'Shareholding Pattern'!$T$57)*100,2),""),0)</f>
        <v>0.01</v>
      </c>
      <c r="U106" s="47"/>
      <c r="V106" s="17" t="str">
        <f t="shared" si="11"/>
        <v/>
      </c>
      <c r="W106" s="47"/>
      <c r="X106" s="17" t="str">
        <f t="shared" si="12"/>
        <v/>
      </c>
      <c r="Y106" s="47">
        <v>0</v>
      </c>
      <c r="Z106" s="284">
        <v>103</v>
      </c>
      <c r="AA106" s="334" t="s">
        <v>520</v>
      </c>
      <c r="AB106" s="11"/>
      <c r="AC106" s="11">
        <f t="shared" si="13"/>
        <v>1</v>
      </c>
    </row>
    <row r="107" spans="5:29" ht="24.75" customHeight="1">
      <c r="E107" s="195">
        <v>93</v>
      </c>
      <c r="F107" s="402" t="s">
        <v>812</v>
      </c>
      <c r="G107" s="403"/>
      <c r="H107" s="47">
        <v>1500</v>
      </c>
      <c r="I107" s="47"/>
      <c r="J107" s="47"/>
      <c r="K107" s="405">
        <f t="shared" si="7"/>
        <v>1500</v>
      </c>
      <c r="L107" s="51">
        <f>+IFERROR(IF(COUNT(K107),ROUND(K107/'Shareholding Pattern'!$L$57*100,2),""),0)</f>
        <v>0.01</v>
      </c>
      <c r="M107" s="207">
        <f t="shared" si="8"/>
        <v>1500</v>
      </c>
      <c r="N107" s="207"/>
      <c r="O107" s="285">
        <f t="shared" si="9"/>
        <v>1500</v>
      </c>
      <c r="P107" s="51">
        <f>+IFERROR(IF(COUNT(O107),ROUND(O107/('Shareholding Pattern'!$P$58)*100,2),""),0)</f>
        <v>0.01</v>
      </c>
      <c r="Q107" s="47"/>
      <c r="R107" s="47"/>
      <c r="S107" s="405" t="str">
        <f t="shared" si="10"/>
        <v/>
      </c>
      <c r="T107" s="17">
        <f>+IFERROR(IF(COUNT(K107,S107),ROUND(SUM(S107,K107)/SUM('Shareholding Pattern'!$L$57,'Shareholding Pattern'!$T$57)*100,2),""),0)</f>
        <v>0.01</v>
      </c>
      <c r="U107" s="47"/>
      <c r="V107" s="17" t="str">
        <f t="shared" si="11"/>
        <v/>
      </c>
      <c r="W107" s="47"/>
      <c r="X107" s="17" t="str">
        <f t="shared" si="12"/>
        <v/>
      </c>
      <c r="Y107" s="47">
        <v>0</v>
      </c>
      <c r="Z107" s="284">
        <v>105</v>
      </c>
      <c r="AA107" s="334" t="s">
        <v>520</v>
      </c>
      <c r="AB107" s="11"/>
      <c r="AC107" s="11">
        <f t="shared" si="13"/>
        <v>1</v>
      </c>
    </row>
    <row r="108" spans="5:29" ht="24.75" customHeight="1">
      <c r="E108" s="195">
        <v>94</v>
      </c>
      <c r="F108" s="402" t="s">
        <v>813</v>
      </c>
      <c r="G108" s="403"/>
      <c r="H108" s="47">
        <v>1500</v>
      </c>
      <c r="I108" s="47"/>
      <c r="J108" s="47"/>
      <c r="K108" s="405">
        <f t="shared" si="7"/>
        <v>1500</v>
      </c>
      <c r="L108" s="51">
        <f>+IFERROR(IF(COUNT(K108),ROUND(K108/'Shareholding Pattern'!$L$57*100,2),""),0)</f>
        <v>0.01</v>
      </c>
      <c r="M108" s="207">
        <f t="shared" si="8"/>
        <v>1500</v>
      </c>
      <c r="N108" s="207"/>
      <c r="O108" s="285">
        <f t="shared" si="9"/>
        <v>1500</v>
      </c>
      <c r="P108" s="51">
        <f>+IFERROR(IF(COUNT(O108),ROUND(O108/('Shareholding Pattern'!$P$58)*100,2),""),0)</f>
        <v>0.01</v>
      </c>
      <c r="Q108" s="47"/>
      <c r="R108" s="47"/>
      <c r="S108" s="405" t="str">
        <f t="shared" si="10"/>
        <v/>
      </c>
      <c r="T108" s="17">
        <f>+IFERROR(IF(COUNT(K108,S108),ROUND(SUM(S108,K108)/SUM('Shareholding Pattern'!$L$57,'Shareholding Pattern'!$T$57)*100,2),""),0)</f>
        <v>0.01</v>
      </c>
      <c r="U108" s="47"/>
      <c r="V108" s="17" t="str">
        <f t="shared" si="11"/>
        <v/>
      </c>
      <c r="W108" s="47"/>
      <c r="X108" s="17" t="str">
        <f t="shared" si="12"/>
        <v/>
      </c>
      <c r="Y108" s="47">
        <v>0</v>
      </c>
      <c r="Z108" s="284">
        <v>106</v>
      </c>
      <c r="AA108" s="334" t="s">
        <v>520</v>
      </c>
      <c r="AB108" s="11"/>
      <c r="AC108" s="11">
        <f t="shared" si="13"/>
        <v>1</v>
      </c>
    </row>
    <row r="109" spans="5:29" ht="24.75" customHeight="1">
      <c r="E109" s="195">
        <v>95</v>
      </c>
      <c r="F109" s="402" t="s">
        <v>814</v>
      </c>
      <c r="G109" s="403"/>
      <c r="H109" s="47">
        <v>1000</v>
      </c>
      <c r="I109" s="47"/>
      <c r="J109" s="47"/>
      <c r="K109" s="405">
        <f t="shared" si="7"/>
        <v>1000</v>
      </c>
      <c r="L109" s="51">
        <f>+IFERROR(IF(COUNT(K109),ROUND(K109/'Shareholding Pattern'!$L$57*100,2),""),0)</f>
        <v>0</v>
      </c>
      <c r="M109" s="207">
        <f t="shared" si="8"/>
        <v>1000</v>
      </c>
      <c r="N109" s="207"/>
      <c r="O109" s="285">
        <f t="shared" si="9"/>
        <v>1000</v>
      </c>
      <c r="P109" s="51">
        <f>+IFERROR(IF(COUNT(O109),ROUND(O109/('Shareholding Pattern'!$P$58)*100,2),""),0)</f>
        <v>0</v>
      </c>
      <c r="Q109" s="47"/>
      <c r="R109" s="47"/>
      <c r="S109" s="405" t="str">
        <f t="shared" si="10"/>
        <v/>
      </c>
      <c r="T109" s="17">
        <f>+IFERROR(IF(COUNT(K109,S109),ROUND(SUM(S109,K109)/SUM('Shareholding Pattern'!$L$57,'Shareholding Pattern'!$T$57)*100,2),""),0)</f>
        <v>0</v>
      </c>
      <c r="U109" s="47"/>
      <c r="V109" s="17" t="str">
        <f t="shared" si="11"/>
        <v/>
      </c>
      <c r="W109" s="47"/>
      <c r="X109" s="17" t="str">
        <f t="shared" si="12"/>
        <v/>
      </c>
      <c r="Y109" s="47">
        <v>0</v>
      </c>
      <c r="Z109" s="284">
        <v>107</v>
      </c>
      <c r="AA109" s="334" t="s">
        <v>520</v>
      </c>
      <c r="AB109" s="11"/>
      <c r="AC109" s="11">
        <f t="shared" si="13"/>
        <v>1</v>
      </c>
    </row>
    <row r="110" spans="5:29" ht="24.75" customHeight="1">
      <c r="E110" s="195">
        <v>96</v>
      </c>
      <c r="F110" s="402" t="s">
        <v>815</v>
      </c>
      <c r="G110" s="403"/>
      <c r="H110" s="47">
        <v>2000</v>
      </c>
      <c r="I110" s="47"/>
      <c r="J110" s="47"/>
      <c r="K110" s="405">
        <f t="shared" si="7"/>
        <v>2000</v>
      </c>
      <c r="L110" s="51">
        <f>+IFERROR(IF(COUNT(K110),ROUND(K110/'Shareholding Pattern'!$L$57*100,2),""),0)</f>
        <v>0.01</v>
      </c>
      <c r="M110" s="207">
        <f t="shared" si="8"/>
        <v>2000</v>
      </c>
      <c r="N110" s="207"/>
      <c r="O110" s="285">
        <f t="shared" si="9"/>
        <v>2000</v>
      </c>
      <c r="P110" s="51">
        <f>+IFERROR(IF(COUNT(O110),ROUND(O110/('Shareholding Pattern'!$P$58)*100,2),""),0)</f>
        <v>0.01</v>
      </c>
      <c r="Q110" s="47"/>
      <c r="R110" s="47"/>
      <c r="S110" s="405" t="str">
        <f t="shared" si="10"/>
        <v/>
      </c>
      <c r="T110" s="17">
        <f>+IFERROR(IF(COUNT(K110,S110),ROUND(SUM(S110,K110)/SUM('Shareholding Pattern'!$L$57,'Shareholding Pattern'!$T$57)*100,2),""),0)</f>
        <v>0.01</v>
      </c>
      <c r="U110" s="47"/>
      <c r="V110" s="17" t="str">
        <f t="shared" si="11"/>
        <v/>
      </c>
      <c r="W110" s="47"/>
      <c r="X110" s="17" t="str">
        <f t="shared" si="12"/>
        <v/>
      </c>
      <c r="Y110" s="47">
        <v>0</v>
      </c>
      <c r="Z110" s="284">
        <v>108</v>
      </c>
      <c r="AA110" s="334" t="s">
        <v>520</v>
      </c>
      <c r="AB110" s="11"/>
      <c r="AC110" s="11">
        <f t="shared" si="13"/>
        <v>1</v>
      </c>
    </row>
    <row r="111" spans="5:29" ht="24.75" customHeight="1">
      <c r="E111" s="195">
        <v>97</v>
      </c>
      <c r="F111" s="402" t="s">
        <v>816</v>
      </c>
      <c r="G111" s="403"/>
      <c r="H111" s="47">
        <v>200</v>
      </c>
      <c r="I111" s="47"/>
      <c r="J111" s="47"/>
      <c r="K111" s="405">
        <f t="shared" si="7"/>
        <v>200</v>
      </c>
      <c r="L111" s="51">
        <f>+IFERROR(IF(COUNT(K111),ROUND(K111/'Shareholding Pattern'!$L$57*100,2),""),0)</f>
        <v>0</v>
      </c>
      <c r="M111" s="207">
        <f t="shared" si="8"/>
        <v>200</v>
      </c>
      <c r="N111" s="207"/>
      <c r="O111" s="285">
        <f t="shared" si="9"/>
        <v>200</v>
      </c>
      <c r="P111" s="51">
        <f>+IFERROR(IF(COUNT(O111),ROUND(O111/('Shareholding Pattern'!$P$58)*100,2),""),0)</f>
        <v>0</v>
      </c>
      <c r="Q111" s="47"/>
      <c r="R111" s="47"/>
      <c r="S111" s="405" t="str">
        <f t="shared" si="10"/>
        <v/>
      </c>
      <c r="T111" s="17">
        <f>+IFERROR(IF(COUNT(K111,S111),ROUND(SUM(S111,K111)/SUM('Shareholding Pattern'!$L$57,'Shareholding Pattern'!$T$57)*100,2),""),0)</f>
        <v>0</v>
      </c>
      <c r="U111" s="47"/>
      <c r="V111" s="17" t="str">
        <f t="shared" si="11"/>
        <v/>
      </c>
      <c r="W111" s="47"/>
      <c r="X111" s="17" t="str">
        <f t="shared" si="12"/>
        <v/>
      </c>
      <c r="Y111" s="47">
        <v>0</v>
      </c>
      <c r="Z111" s="284">
        <v>109</v>
      </c>
      <c r="AA111" s="334" t="s">
        <v>520</v>
      </c>
      <c r="AB111" s="11"/>
      <c r="AC111" s="11">
        <f t="shared" si="13"/>
        <v>1</v>
      </c>
    </row>
    <row r="112" spans="5:29" ht="24.75" customHeight="1">
      <c r="E112" s="195">
        <v>98</v>
      </c>
      <c r="F112" s="402" t="s">
        <v>817</v>
      </c>
      <c r="G112" s="403"/>
      <c r="H112" s="47">
        <v>200</v>
      </c>
      <c r="I112" s="47"/>
      <c r="J112" s="47"/>
      <c r="K112" s="405">
        <f t="shared" si="7"/>
        <v>200</v>
      </c>
      <c r="L112" s="51">
        <f>+IFERROR(IF(COUNT(K112),ROUND(K112/'Shareholding Pattern'!$L$57*100,2),""),0)</f>
        <v>0</v>
      </c>
      <c r="M112" s="207">
        <f t="shared" si="8"/>
        <v>200</v>
      </c>
      <c r="N112" s="207"/>
      <c r="O112" s="285">
        <f t="shared" si="9"/>
        <v>200</v>
      </c>
      <c r="P112" s="51">
        <f>+IFERROR(IF(COUNT(O112),ROUND(O112/('Shareholding Pattern'!$P$58)*100,2),""),0)</f>
        <v>0</v>
      </c>
      <c r="Q112" s="47"/>
      <c r="R112" s="47"/>
      <c r="S112" s="405" t="str">
        <f t="shared" si="10"/>
        <v/>
      </c>
      <c r="T112" s="17">
        <f>+IFERROR(IF(COUNT(K112,S112),ROUND(SUM(S112,K112)/SUM('Shareholding Pattern'!$L$57,'Shareholding Pattern'!$T$57)*100,2),""),0)</f>
        <v>0</v>
      </c>
      <c r="U112" s="47"/>
      <c r="V112" s="17" t="str">
        <f t="shared" si="11"/>
        <v/>
      </c>
      <c r="W112" s="47"/>
      <c r="X112" s="17" t="str">
        <f t="shared" si="12"/>
        <v/>
      </c>
      <c r="Y112" s="47">
        <v>0</v>
      </c>
      <c r="Z112" s="284">
        <v>110</v>
      </c>
      <c r="AA112" s="334" t="s">
        <v>520</v>
      </c>
      <c r="AB112" s="11"/>
      <c r="AC112" s="11">
        <f t="shared" si="13"/>
        <v>1</v>
      </c>
    </row>
    <row r="113" spans="5:29" ht="24.75" customHeight="1">
      <c r="E113" s="195">
        <v>99</v>
      </c>
      <c r="F113" s="402" t="s">
        <v>818</v>
      </c>
      <c r="G113" s="403"/>
      <c r="H113" s="47">
        <v>1000</v>
      </c>
      <c r="I113" s="47"/>
      <c r="J113" s="47"/>
      <c r="K113" s="405">
        <f t="shared" si="7"/>
        <v>1000</v>
      </c>
      <c r="L113" s="51">
        <f>+IFERROR(IF(COUNT(K113),ROUND(K113/'Shareholding Pattern'!$L$57*100,2),""),0)</f>
        <v>0</v>
      </c>
      <c r="M113" s="207">
        <f t="shared" si="8"/>
        <v>1000</v>
      </c>
      <c r="N113" s="207"/>
      <c r="O113" s="285">
        <f t="shared" si="9"/>
        <v>1000</v>
      </c>
      <c r="P113" s="51">
        <f>+IFERROR(IF(COUNT(O113),ROUND(O113/('Shareholding Pattern'!$P$58)*100,2),""),0)</f>
        <v>0</v>
      </c>
      <c r="Q113" s="47"/>
      <c r="R113" s="47"/>
      <c r="S113" s="405" t="str">
        <f t="shared" si="10"/>
        <v/>
      </c>
      <c r="T113" s="17">
        <f>+IFERROR(IF(COUNT(K113,S113),ROUND(SUM(S113,K113)/SUM('Shareholding Pattern'!$L$57,'Shareholding Pattern'!$T$57)*100,2),""),0)</f>
        <v>0</v>
      </c>
      <c r="U113" s="47"/>
      <c r="V113" s="17" t="str">
        <f t="shared" si="11"/>
        <v/>
      </c>
      <c r="W113" s="47"/>
      <c r="X113" s="17" t="str">
        <f t="shared" si="12"/>
        <v/>
      </c>
      <c r="Y113" s="47">
        <v>0</v>
      </c>
      <c r="Z113" s="284">
        <v>111</v>
      </c>
      <c r="AA113" s="334" t="s">
        <v>520</v>
      </c>
      <c r="AB113" s="11"/>
      <c r="AC113" s="11">
        <f t="shared" si="13"/>
        <v>1</v>
      </c>
    </row>
    <row r="114" spans="5:29" ht="24.75" customHeight="1">
      <c r="E114" s="195">
        <v>100</v>
      </c>
      <c r="F114" s="402" t="s">
        <v>819</v>
      </c>
      <c r="G114" s="403"/>
      <c r="H114" s="47">
        <v>1000</v>
      </c>
      <c r="I114" s="47"/>
      <c r="J114" s="47"/>
      <c r="K114" s="405">
        <f t="shared" si="7"/>
        <v>1000</v>
      </c>
      <c r="L114" s="51">
        <f>+IFERROR(IF(COUNT(K114),ROUND(K114/'Shareholding Pattern'!$L$57*100,2),""),0)</f>
        <v>0</v>
      </c>
      <c r="M114" s="207">
        <f t="shared" si="8"/>
        <v>1000</v>
      </c>
      <c r="N114" s="207"/>
      <c r="O114" s="285">
        <f t="shared" si="9"/>
        <v>1000</v>
      </c>
      <c r="P114" s="51">
        <f>+IFERROR(IF(COUNT(O114),ROUND(O114/('Shareholding Pattern'!$P$58)*100,2),""),0)</f>
        <v>0</v>
      </c>
      <c r="Q114" s="47"/>
      <c r="R114" s="47"/>
      <c r="S114" s="405" t="str">
        <f t="shared" si="10"/>
        <v/>
      </c>
      <c r="T114" s="17">
        <f>+IFERROR(IF(COUNT(K114,S114),ROUND(SUM(S114,K114)/SUM('Shareholding Pattern'!$L$57,'Shareholding Pattern'!$T$57)*100,2),""),0)</f>
        <v>0</v>
      </c>
      <c r="U114" s="47"/>
      <c r="V114" s="17" t="str">
        <f t="shared" si="11"/>
        <v/>
      </c>
      <c r="W114" s="47"/>
      <c r="X114" s="17" t="str">
        <f t="shared" si="12"/>
        <v/>
      </c>
      <c r="Y114" s="47">
        <v>0</v>
      </c>
      <c r="Z114" s="284">
        <v>112</v>
      </c>
      <c r="AA114" s="334" t="s">
        <v>520</v>
      </c>
      <c r="AB114" s="11"/>
      <c r="AC114" s="11">
        <f t="shared" si="13"/>
        <v>1</v>
      </c>
    </row>
    <row r="115" spans="5:29" ht="24.75" customHeight="1">
      <c r="E115" s="195">
        <v>101</v>
      </c>
      <c r="F115" s="402" t="s">
        <v>820</v>
      </c>
      <c r="G115" s="403"/>
      <c r="H115" s="47">
        <v>1000</v>
      </c>
      <c r="I115" s="47"/>
      <c r="J115" s="47"/>
      <c r="K115" s="405">
        <f t="shared" si="7"/>
        <v>1000</v>
      </c>
      <c r="L115" s="51">
        <f>+IFERROR(IF(COUNT(K115),ROUND(K115/'Shareholding Pattern'!$L$57*100,2),""),0)</f>
        <v>0</v>
      </c>
      <c r="M115" s="207">
        <f t="shared" si="8"/>
        <v>1000</v>
      </c>
      <c r="N115" s="207"/>
      <c r="O115" s="285">
        <f t="shared" si="9"/>
        <v>1000</v>
      </c>
      <c r="P115" s="51">
        <f>+IFERROR(IF(COUNT(O115),ROUND(O115/('Shareholding Pattern'!$P$58)*100,2),""),0)</f>
        <v>0</v>
      </c>
      <c r="Q115" s="47"/>
      <c r="R115" s="47"/>
      <c r="S115" s="405" t="str">
        <f t="shared" si="10"/>
        <v/>
      </c>
      <c r="T115" s="17">
        <f>+IFERROR(IF(COUNT(K115,S115),ROUND(SUM(S115,K115)/SUM('Shareholding Pattern'!$L$57,'Shareholding Pattern'!$T$57)*100,2),""),0)</f>
        <v>0</v>
      </c>
      <c r="U115" s="47"/>
      <c r="V115" s="17" t="str">
        <f t="shared" si="11"/>
        <v/>
      </c>
      <c r="W115" s="47"/>
      <c r="X115" s="17" t="str">
        <f t="shared" si="12"/>
        <v/>
      </c>
      <c r="Y115" s="47">
        <v>0</v>
      </c>
      <c r="Z115" s="284">
        <v>113</v>
      </c>
      <c r="AA115" s="334" t="s">
        <v>520</v>
      </c>
      <c r="AB115" s="11"/>
      <c r="AC115" s="11">
        <f t="shared" si="13"/>
        <v>1</v>
      </c>
    </row>
    <row r="116" spans="5:29" ht="24.75" customHeight="1">
      <c r="E116" s="195">
        <v>102</v>
      </c>
      <c r="F116" s="402" t="s">
        <v>821</v>
      </c>
      <c r="G116" s="403"/>
      <c r="H116" s="47">
        <v>800</v>
      </c>
      <c r="I116" s="47"/>
      <c r="J116" s="47"/>
      <c r="K116" s="405">
        <f t="shared" si="7"/>
        <v>800</v>
      </c>
      <c r="L116" s="51">
        <f>+IFERROR(IF(COUNT(K116),ROUND(K116/'Shareholding Pattern'!$L$57*100,2),""),0)</f>
        <v>0</v>
      </c>
      <c r="M116" s="207">
        <f t="shared" si="8"/>
        <v>800</v>
      </c>
      <c r="N116" s="207"/>
      <c r="O116" s="285">
        <f t="shared" si="9"/>
        <v>800</v>
      </c>
      <c r="P116" s="51">
        <f>+IFERROR(IF(COUNT(O116),ROUND(O116/('Shareholding Pattern'!$P$58)*100,2),""),0)</f>
        <v>0</v>
      </c>
      <c r="Q116" s="47"/>
      <c r="R116" s="47"/>
      <c r="S116" s="405" t="str">
        <f t="shared" si="10"/>
        <v/>
      </c>
      <c r="T116" s="17">
        <f>+IFERROR(IF(COUNT(K116,S116),ROUND(SUM(S116,K116)/SUM('Shareholding Pattern'!$L$57,'Shareholding Pattern'!$T$57)*100,2),""),0)</f>
        <v>0</v>
      </c>
      <c r="U116" s="47"/>
      <c r="V116" s="17" t="str">
        <f t="shared" si="11"/>
        <v/>
      </c>
      <c r="W116" s="47"/>
      <c r="X116" s="17" t="str">
        <f t="shared" si="12"/>
        <v/>
      </c>
      <c r="Y116" s="47">
        <v>0</v>
      </c>
      <c r="Z116" s="284">
        <v>114</v>
      </c>
      <c r="AA116" s="334" t="s">
        <v>520</v>
      </c>
      <c r="AB116" s="11"/>
      <c r="AC116" s="11">
        <f t="shared" si="13"/>
        <v>1</v>
      </c>
    </row>
    <row r="117" spans="5:29" ht="24.75" customHeight="1">
      <c r="E117" s="195">
        <v>103</v>
      </c>
      <c r="F117" s="402" t="s">
        <v>822</v>
      </c>
      <c r="G117" s="403"/>
      <c r="H117" s="47">
        <v>2000</v>
      </c>
      <c r="I117" s="47"/>
      <c r="J117" s="47"/>
      <c r="K117" s="405">
        <f t="shared" si="7"/>
        <v>2000</v>
      </c>
      <c r="L117" s="51">
        <f>+IFERROR(IF(COUNT(K117),ROUND(K117/'Shareholding Pattern'!$L$57*100,2),""),0)</f>
        <v>0.01</v>
      </c>
      <c r="M117" s="207">
        <f t="shared" si="8"/>
        <v>2000</v>
      </c>
      <c r="N117" s="207"/>
      <c r="O117" s="285">
        <f t="shared" si="9"/>
        <v>2000</v>
      </c>
      <c r="P117" s="51">
        <f>+IFERROR(IF(COUNT(O117),ROUND(O117/('Shareholding Pattern'!$P$58)*100,2),""),0)</f>
        <v>0.01</v>
      </c>
      <c r="Q117" s="47"/>
      <c r="R117" s="47"/>
      <c r="S117" s="405" t="str">
        <f t="shared" si="10"/>
        <v/>
      </c>
      <c r="T117" s="17">
        <f>+IFERROR(IF(COUNT(K117,S117),ROUND(SUM(S117,K117)/SUM('Shareholding Pattern'!$L$57,'Shareholding Pattern'!$T$57)*100,2),""),0)</f>
        <v>0.01</v>
      </c>
      <c r="U117" s="47"/>
      <c r="V117" s="17" t="str">
        <f t="shared" si="11"/>
        <v/>
      </c>
      <c r="W117" s="47"/>
      <c r="X117" s="17" t="str">
        <f t="shared" si="12"/>
        <v/>
      </c>
      <c r="Y117" s="47">
        <v>0</v>
      </c>
      <c r="Z117" s="284">
        <v>115</v>
      </c>
      <c r="AA117" s="334" t="s">
        <v>520</v>
      </c>
      <c r="AB117" s="11"/>
      <c r="AC117" s="11">
        <f t="shared" si="13"/>
        <v>1</v>
      </c>
    </row>
    <row r="118" spans="5:29" ht="24.75" customHeight="1">
      <c r="E118" s="195">
        <v>104</v>
      </c>
      <c r="F118" s="402" t="s">
        <v>823</v>
      </c>
      <c r="G118" s="403"/>
      <c r="H118" s="47">
        <v>2000</v>
      </c>
      <c r="I118" s="47"/>
      <c r="J118" s="47"/>
      <c r="K118" s="405">
        <f t="shared" si="7"/>
        <v>2000</v>
      </c>
      <c r="L118" s="51">
        <f>+IFERROR(IF(COUNT(K118),ROUND(K118/'Shareholding Pattern'!$L$57*100,2),""),0)</f>
        <v>0.01</v>
      </c>
      <c r="M118" s="207">
        <f t="shared" si="8"/>
        <v>2000</v>
      </c>
      <c r="N118" s="207"/>
      <c r="O118" s="285">
        <f t="shared" si="9"/>
        <v>2000</v>
      </c>
      <c r="P118" s="51">
        <f>+IFERROR(IF(COUNT(O118),ROUND(O118/('Shareholding Pattern'!$P$58)*100,2),""),0)</f>
        <v>0.01</v>
      </c>
      <c r="Q118" s="47"/>
      <c r="R118" s="47"/>
      <c r="S118" s="405" t="str">
        <f t="shared" si="10"/>
        <v/>
      </c>
      <c r="T118" s="17">
        <f>+IFERROR(IF(COUNT(K118,S118),ROUND(SUM(S118,K118)/SUM('Shareholding Pattern'!$L$57,'Shareholding Pattern'!$T$57)*100,2),""),0)</f>
        <v>0.01</v>
      </c>
      <c r="U118" s="47"/>
      <c r="V118" s="17" t="str">
        <f t="shared" si="11"/>
        <v/>
      </c>
      <c r="W118" s="47"/>
      <c r="X118" s="17" t="str">
        <f t="shared" si="12"/>
        <v/>
      </c>
      <c r="Y118" s="47">
        <v>0</v>
      </c>
      <c r="Z118" s="284">
        <v>116</v>
      </c>
      <c r="AA118" s="334" t="s">
        <v>520</v>
      </c>
      <c r="AB118" s="11"/>
      <c r="AC118" s="11">
        <f t="shared" si="13"/>
        <v>1</v>
      </c>
    </row>
    <row r="119" spans="5:29" ht="24.75" customHeight="1">
      <c r="E119" s="195">
        <v>105</v>
      </c>
      <c r="F119" s="402" t="s">
        <v>824</v>
      </c>
      <c r="G119" s="403"/>
      <c r="H119" s="47">
        <v>2000</v>
      </c>
      <c r="I119" s="47"/>
      <c r="J119" s="47"/>
      <c r="K119" s="405">
        <f t="shared" si="7"/>
        <v>2000</v>
      </c>
      <c r="L119" s="51">
        <f>+IFERROR(IF(COUNT(K119),ROUND(K119/'Shareholding Pattern'!$L$57*100,2),""),0)</f>
        <v>0.01</v>
      </c>
      <c r="M119" s="207">
        <f t="shared" si="8"/>
        <v>2000</v>
      </c>
      <c r="N119" s="207"/>
      <c r="O119" s="285">
        <f t="shared" si="9"/>
        <v>2000</v>
      </c>
      <c r="P119" s="51">
        <f>+IFERROR(IF(COUNT(O119),ROUND(O119/('Shareholding Pattern'!$P$58)*100,2),""),0)</f>
        <v>0.01</v>
      </c>
      <c r="Q119" s="47"/>
      <c r="R119" s="47"/>
      <c r="S119" s="405" t="str">
        <f t="shared" si="10"/>
        <v/>
      </c>
      <c r="T119" s="17">
        <f>+IFERROR(IF(COUNT(K119,S119),ROUND(SUM(S119,K119)/SUM('Shareholding Pattern'!$L$57,'Shareholding Pattern'!$T$57)*100,2),""),0)</f>
        <v>0.01</v>
      </c>
      <c r="U119" s="47"/>
      <c r="V119" s="17" t="str">
        <f t="shared" si="11"/>
        <v/>
      </c>
      <c r="W119" s="47"/>
      <c r="X119" s="17" t="str">
        <f t="shared" si="12"/>
        <v/>
      </c>
      <c r="Y119" s="47">
        <v>0</v>
      </c>
      <c r="Z119" s="284">
        <v>117</v>
      </c>
      <c r="AA119" s="334" t="s">
        <v>520</v>
      </c>
      <c r="AB119" s="11"/>
      <c r="AC119" s="11">
        <f t="shared" si="13"/>
        <v>1</v>
      </c>
    </row>
    <row r="120" spans="5:29" ht="24.75" customHeight="1">
      <c r="E120" s="195">
        <v>106</v>
      </c>
      <c r="F120" s="402" t="s">
        <v>825</v>
      </c>
      <c r="G120" s="403"/>
      <c r="H120" s="47">
        <v>2000</v>
      </c>
      <c r="I120" s="47"/>
      <c r="J120" s="47"/>
      <c r="K120" s="405">
        <f t="shared" si="7"/>
        <v>2000</v>
      </c>
      <c r="L120" s="51">
        <f>+IFERROR(IF(COUNT(K120),ROUND(K120/'Shareholding Pattern'!$L$57*100,2),""),0)</f>
        <v>0.01</v>
      </c>
      <c r="M120" s="207">
        <f t="shared" si="8"/>
        <v>2000</v>
      </c>
      <c r="N120" s="207"/>
      <c r="O120" s="285">
        <f t="shared" si="9"/>
        <v>2000</v>
      </c>
      <c r="P120" s="51">
        <f>+IFERROR(IF(COUNT(O120),ROUND(O120/('Shareholding Pattern'!$P$58)*100,2),""),0)</f>
        <v>0.01</v>
      </c>
      <c r="Q120" s="47"/>
      <c r="R120" s="47"/>
      <c r="S120" s="405" t="str">
        <f t="shared" si="10"/>
        <v/>
      </c>
      <c r="T120" s="17">
        <f>+IFERROR(IF(COUNT(K120,S120),ROUND(SUM(S120,K120)/SUM('Shareholding Pattern'!$L$57,'Shareholding Pattern'!$T$57)*100,2),""),0)</f>
        <v>0.01</v>
      </c>
      <c r="U120" s="47"/>
      <c r="V120" s="17" t="str">
        <f t="shared" si="11"/>
        <v/>
      </c>
      <c r="W120" s="47"/>
      <c r="X120" s="17" t="str">
        <f t="shared" si="12"/>
        <v/>
      </c>
      <c r="Y120" s="47">
        <v>0</v>
      </c>
      <c r="Z120" s="284">
        <v>118</v>
      </c>
      <c r="AA120" s="334" t="s">
        <v>520</v>
      </c>
      <c r="AB120" s="11"/>
      <c r="AC120" s="11">
        <f t="shared" si="13"/>
        <v>1</v>
      </c>
    </row>
    <row r="121" spans="5:29" ht="24.75" customHeight="1">
      <c r="E121" s="195">
        <v>107</v>
      </c>
      <c r="F121" s="402" t="s">
        <v>826</v>
      </c>
      <c r="G121" s="403"/>
      <c r="H121" s="47">
        <v>2000</v>
      </c>
      <c r="I121" s="47"/>
      <c r="J121" s="47"/>
      <c r="K121" s="405">
        <f t="shared" si="7"/>
        <v>2000</v>
      </c>
      <c r="L121" s="51">
        <f>+IFERROR(IF(COUNT(K121),ROUND(K121/'Shareholding Pattern'!$L$57*100,2),""),0)</f>
        <v>0.01</v>
      </c>
      <c r="M121" s="207">
        <f t="shared" si="8"/>
        <v>2000</v>
      </c>
      <c r="N121" s="207"/>
      <c r="O121" s="285">
        <f t="shared" si="9"/>
        <v>2000</v>
      </c>
      <c r="P121" s="51">
        <f>+IFERROR(IF(COUNT(O121),ROUND(O121/('Shareholding Pattern'!$P$58)*100,2),""),0)</f>
        <v>0.01</v>
      </c>
      <c r="Q121" s="47"/>
      <c r="R121" s="47"/>
      <c r="S121" s="405" t="str">
        <f t="shared" si="10"/>
        <v/>
      </c>
      <c r="T121" s="17">
        <f>+IFERROR(IF(COUNT(K121,S121),ROUND(SUM(S121,K121)/SUM('Shareholding Pattern'!$L$57,'Shareholding Pattern'!$T$57)*100,2),""),0)</f>
        <v>0.01</v>
      </c>
      <c r="U121" s="47"/>
      <c r="V121" s="17" t="str">
        <f t="shared" si="11"/>
        <v/>
      </c>
      <c r="W121" s="47"/>
      <c r="X121" s="17" t="str">
        <f t="shared" si="12"/>
        <v/>
      </c>
      <c r="Y121" s="47">
        <v>0</v>
      </c>
      <c r="Z121" s="284">
        <v>119</v>
      </c>
      <c r="AA121" s="334" t="s">
        <v>520</v>
      </c>
      <c r="AB121" s="11"/>
      <c r="AC121" s="11">
        <f t="shared" si="13"/>
        <v>1</v>
      </c>
    </row>
    <row r="122" spans="5:29" ht="24.75" customHeight="1">
      <c r="E122" s="195">
        <v>108</v>
      </c>
      <c r="F122" s="402" t="s">
        <v>827</v>
      </c>
      <c r="G122" s="403"/>
      <c r="H122" s="47">
        <v>2000</v>
      </c>
      <c r="I122" s="47"/>
      <c r="J122" s="47"/>
      <c r="K122" s="405">
        <f t="shared" si="7"/>
        <v>2000</v>
      </c>
      <c r="L122" s="51">
        <f>+IFERROR(IF(COUNT(K122),ROUND(K122/'Shareholding Pattern'!$L$57*100,2),""),0)</f>
        <v>0.01</v>
      </c>
      <c r="M122" s="207">
        <f t="shared" si="8"/>
        <v>2000</v>
      </c>
      <c r="N122" s="207"/>
      <c r="O122" s="285">
        <f t="shared" si="9"/>
        <v>2000</v>
      </c>
      <c r="P122" s="51">
        <f>+IFERROR(IF(COUNT(O122),ROUND(O122/('Shareholding Pattern'!$P$58)*100,2),""),0)</f>
        <v>0.01</v>
      </c>
      <c r="Q122" s="47"/>
      <c r="R122" s="47"/>
      <c r="S122" s="405" t="str">
        <f t="shared" si="10"/>
        <v/>
      </c>
      <c r="T122" s="17">
        <f>+IFERROR(IF(COUNT(K122,S122),ROUND(SUM(S122,K122)/SUM('Shareholding Pattern'!$L$57,'Shareholding Pattern'!$T$57)*100,2),""),0)</f>
        <v>0.01</v>
      </c>
      <c r="U122" s="47"/>
      <c r="V122" s="17" t="str">
        <f t="shared" si="11"/>
        <v/>
      </c>
      <c r="W122" s="47"/>
      <c r="X122" s="17" t="str">
        <f t="shared" si="12"/>
        <v/>
      </c>
      <c r="Y122" s="47">
        <v>0</v>
      </c>
      <c r="Z122" s="284">
        <v>120</v>
      </c>
      <c r="AA122" s="334" t="s">
        <v>520</v>
      </c>
      <c r="AB122" s="11"/>
      <c r="AC122" s="11">
        <f t="shared" si="13"/>
        <v>1</v>
      </c>
    </row>
    <row r="123" spans="5:29" ht="24.75" customHeight="1">
      <c r="E123" s="195">
        <v>109</v>
      </c>
      <c r="F123" s="402" t="s">
        <v>828</v>
      </c>
      <c r="G123" s="403"/>
      <c r="H123" s="47">
        <v>2000</v>
      </c>
      <c r="I123" s="47"/>
      <c r="J123" s="47"/>
      <c r="K123" s="405">
        <f t="shared" si="7"/>
        <v>2000</v>
      </c>
      <c r="L123" s="51">
        <f>+IFERROR(IF(COUNT(K123),ROUND(K123/'Shareholding Pattern'!$L$57*100,2),""),0)</f>
        <v>0.01</v>
      </c>
      <c r="M123" s="207">
        <f t="shared" si="8"/>
        <v>2000</v>
      </c>
      <c r="N123" s="207"/>
      <c r="O123" s="285">
        <f t="shared" si="9"/>
        <v>2000</v>
      </c>
      <c r="P123" s="51">
        <f>+IFERROR(IF(COUNT(O123),ROUND(O123/('Shareholding Pattern'!$P$58)*100,2),""),0)</f>
        <v>0.01</v>
      </c>
      <c r="Q123" s="47"/>
      <c r="R123" s="47"/>
      <c r="S123" s="405" t="str">
        <f t="shared" si="10"/>
        <v/>
      </c>
      <c r="T123" s="17">
        <f>+IFERROR(IF(COUNT(K123,S123),ROUND(SUM(S123,K123)/SUM('Shareholding Pattern'!$L$57,'Shareholding Pattern'!$T$57)*100,2),""),0)</f>
        <v>0.01</v>
      </c>
      <c r="U123" s="47"/>
      <c r="V123" s="17" t="str">
        <f t="shared" si="11"/>
        <v/>
      </c>
      <c r="W123" s="47"/>
      <c r="X123" s="17" t="str">
        <f t="shared" si="12"/>
        <v/>
      </c>
      <c r="Y123" s="47">
        <v>0</v>
      </c>
      <c r="Z123" s="284">
        <v>121</v>
      </c>
      <c r="AA123" s="334" t="s">
        <v>520</v>
      </c>
      <c r="AB123" s="11"/>
      <c r="AC123" s="11">
        <f t="shared" si="13"/>
        <v>1</v>
      </c>
    </row>
    <row r="124" spans="5:29" ht="24.75" customHeight="1">
      <c r="E124" s="195">
        <v>110</v>
      </c>
      <c r="F124" s="402" t="s">
        <v>829</v>
      </c>
      <c r="G124" s="403"/>
      <c r="H124" s="47">
        <v>2000</v>
      </c>
      <c r="I124" s="47"/>
      <c r="J124" s="47"/>
      <c r="K124" s="405">
        <f t="shared" si="7"/>
        <v>2000</v>
      </c>
      <c r="L124" s="51">
        <f>+IFERROR(IF(COUNT(K124),ROUND(K124/'Shareholding Pattern'!$L$57*100,2),""),0)</f>
        <v>0.01</v>
      </c>
      <c r="M124" s="207">
        <f t="shared" si="8"/>
        <v>2000</v>
      </c>
      <c r="N124" s="207"/>
      <c r="O124" s="285">
        <f t="shared" si="9"/>
        <v>2000</v>
      </c>
      <c r="P124" s="51">
        <f>+IFERROR(IF(COUNT(O124),ROUND(O124/('Shareholding Pattern'!$P$58)*100,2),""),0)</f>
        <v>0.01</v>
      </c>
      <c r="Q124" s="47"/>
      <c r="R124" s="47"/>
      <c r="S124" s="405" t="str">
        <f t="shared" si="10"/>
        <v/>
      </c>
      <c r="T124" s="17">
        <f>+IFERROR(IF(COUNT(K124,S124),ROUND(SUM(S124,K124)/SUM('Shareholding Pattern'!$L$57,'Shareholding Pattern'!$T$57)*100,2),""),0)</f>
        <v>0.01</v>
      </c>
      <c r="U124" s="47"/>
      <c r="V124" s="17" t="str">
        <f t="shared" si="11"/>
        <v/>
      </c>
      <c r="W124" s="47"/>
      <c r="X124" s="17" t="str">
        <f t="shared" si="12"/>
        <v/>
      </c>
      <c r="Y124" s="47">
        <v>0</v>
      </c>
      <c r="Z124" s="284">
        <v>122</v>
      </c>
      <c r="AA124" s="334" t="s">
        <v>520</v>
      </c>
      <c r="AB124" s="11"/>
      <c r="AC124" s="11">
        <f t="shared" si="13"/>
        <v>1</v>
      </c>
    </row>
    <row r="125" spans="5:29" ht="24.75" customHeight="1">
      <c r="E125" s="195">
        <v>111</v>
      </c>
      <c r="F125" s="402" t="s">
        <v>830</v>
      </c>
      <c r="G125" s="403"/>
      <c r="H125" s="47">
        <v>2000</v>
      </c>
      <c r="I125" s="47"/>
      <c r="J125" s="47"/>
      <c r="K125" s="405">
        <f t="shared" si="7"/>
        <v>2000</v>
      </c>
      <c r="L125" s="51">
        <f>+IFERROR(IF(COUNT(K125),ROUND(K125/'Shareholding Pattern'!$L$57*100,2),""),0)</f>
        <v>0.01</v>
      </c>
      <c r="M125" s="207">
        <f t="shared" si="8"/>
        <v>2000</v>
      </c>
      <c r="N125" s="207"/>
      <c r="O125" s="285">
        <f t="shared" si="9"/>
        <v>2000</v>
      </c>
      <c r="P125" s="51">
        <f>+IFERROR(IF(COUNT(O125),ROUND(O125/('Shareholding Pattern'!$P$58)*100,2),""),0)</f>
        <v>0.01</v>
      </c>
      <c r="Q125" s="47"/>
      <c r="R125" s="47"/>
      <c r="S125" s="405" t="str">
        <f t="shared" si="10"/>
        <v/>
      </c>
      <c r="T125" s="17">
        <f>+IFERROR(IF(COUNT(K125,S125),ROUND(SUM(S125,K125)/SUM('Shareholding Pattern'!$L$57,'Shareholding Pattern'!$T$57)*100,2),""),0)</f>
        <v>0.01</v>
      </c>
      <c r="U125" s="47"/>
      <c r="V125" s="17" t="str">
        <f t="shared" si="11"/>
        <v/>
      </c>
      <c r="W125" s="47"/>
      <c r="X125" s="17" t="str">
        <f t="shared" si="12"/>
        <v/>
      </c>
      <c r="Y125" s="47">
        <v>0</v>
      </c>
      <c r="Z125" s="284">
        <v>123</v>
      </c>
      <c r="AA125" s="334" t="s">
        <v>520</v>
      </c>
      <c r="AB125" s="11"/>
      <c r="AC125" s="11">
        <f t="shared" si="13"/>
        <v>1</v>
      </c>
    </row>
    <row r="126" spans="5:29" ht="24.75" customHeight="1">
      <c r="E126" s="195">
        <v>112</v>
      </c>
      <c r="F126" s="402" t="s">
        <v>831</v>
      </c>
      <c r="G126" s="403"/>
      <c r="H126" s="47">
        <v>2000</v>
      </c>
      <c r="I126" s="47"/>
      <c r="J126" s="47"/>
      <c r="K126" s="405">
        <f t="shared" si="7"/>
        <v>2000</v>
      </c>
      <c r="L126" s="51">
        <f>+IFERROR(IF(COUNT(K126),ROUND(K126/'Shareholding Pattern'!$L$57*100,2),""),0)</f>
        <v>0.01</v>
      </c>
      <c r="M126" s="207">
        <f t="shared" si="8"/>
        <v>2000</v>
      </c>
      <c r="N126" s="207"/>
      <c r="O126" s="285">
        <f t="shared" si="9"/>
        <v>2000</v>
      </c>
      <c r="P126" s="51">
        <f>+IFERROR(IF(COUNT(O126),ROUND(O126/('Shareholding Pattern'!$P$58)*100,2),""),0)</f>
        <v>0.01</v>
      </c>
      <c r="Q126" s="47"/>
      <c r="R126" s="47"/>
      <c r="S126" s="405" t="str">
        <f t="shared" si="10"/>
        <v/>
      </c>
      <c r="T126" s="17">
        <f>+IFERROR(IF(COUNT(K126,S126),ROUND(SUM(S126,K126)/SUM('Shareholding Pattern'!$L$57,'Shareholding Pattern'!$T$57)*100,2),""),0)</f>
        <v>0.01</v>
      </c>
      <c r="U126" s="47"/>
      <c r="V126" s="17" t="str">
        <f t="shared" si="11"/>
        <v/>
      </c>
      <c r="W126" s="47"/>
      <c r="X126" s="17" t="str">
        <f t="shared" si="12"/>
        <v/>
      </c>
      <c r="Y126" s="47">
        <v>0</v>
      </c>
      <c r="Z126" s="284">
        <v>124</v>
      </c>
      <c r="AA126" s="334" t="s">
        <v>520</v>
      </c>
      <c r="AB126" s="11"/>
      <c r="AC126" s="11">
        <f t="shared" si="13"/>
        <v>1</v>
      </c>
    </row>
    <row r="127" spans="5:29" ht="24.75" customHeight="1">
      <c r="E127" s="195">
        <v>113</v>
      </c>
      <c r="F127" s="402" t="s">
        <v>832</v>
      </c>
      <c r="G127" s="403"/>
      <c r="H127" s="47">
        <v>500</v>
      </c>
      <c r="I127" s="47"/>
      <c r="J127" s="47"/>
      <c r="K127" s="405">
        <f t="shared" si="7"/>
        <v>500</v>
      </c>
      <c r="L127" s="51">
        <f>+IFERROR(IF(COUNT(K127),ROUND(K127/'Shareholding Pattern'!$L$57*100,2),""),0)</f>
        <v>0</v>
      </c>
      <c r="M127" s="207">
        <f t="shared" si="8"/>
        <v>500</v>
      </c>
      <c r="N127" s="207"/>
      <c r="O127" s="285">
        <f t="shared" si="9"/>
        <v>500</v>
      </c>
      <c r="P127" s="51">
        <f>+IFERROR(IF(COUNT(O127),ROUND(O127/('Shareholding Pattern'!$P$58)*100,2),""),0)</f>
        <v>0</v>
      </c>
      <c r="Q127" s="47"/>
      <c r="R127" s="47"/>
      <c r="S127" s="405" t="str">
        <f t="shared" si="10"/>
        <v/>
      </c>
      <c r="T127" s="17">
        <f>+IFERROR(IF(COUNT(K127,S127),ROUND(SUM(S127,K127)/SUM('Shareholding Pattern'!$L$57,'Shareholding Pattern'!$T$57)*100,2),""),0)</f>
        <v>0</v>
      </c>
      <c r="U127" s="47"/>
      <c r="V127" s="17" t="str">
        <f t="shared" si="11"/>
        <v/>
      </c>
      <c r="W127" s="47"/>
      <c r="X127" s="17" t="str">
        <f t="shared" si="12"/>
        <v/>
      </c>
      <c r="Y127" s="47">
        <v>0</v>
      </c>
      <c r="Z127" s="284">
        <v>125</v>
      </c>
      <c r="AA127" s="334" t="s">
        <v>520</v>
      </c>
      <c r="AB127" s="11"/>
      <c r="AC127" s="11">
        <f t="shared" si="13"/>
        <v>1</v>
      </c>
    </row>
    <row r="128" spans="5:29" ht="24.75" customHeight="1">
      <c r="E128" s="195">
        <v>114</v>
      </c>
      <c r="F128" s="402" t="s">
        <v>833</v>
      </c>
      <c r="G128" s="403"/>
      <c r="H128" s="47">
        <v>1300</v>
      </c>
      <c r="I128" s="47"/>
      <c r="J128" s="47"/>
      <c r="K128" s="405">
        <f t="shared" si="7"/>
        <v>1300</v>
      </c>
      <c r="L128" s="51">
        <f>+IFERROR(IF(COUNT(K128),ROUND(K128/'Shareholding Pattern'!$L$57*100,2),""),0)</f>
        <v>0.01</v>
      </c>
      <c r="M128" s="207">
        <f t="shared" si="8"/>
        <v>1300</v>
      </c>
      <c r="N128" s="207"/>
      <c r="O128" s="285">
        <f t="shared" si="9"/>
        <v>1300</v>
      </c>
      <c r="P128" s="51">
        <f>+IFERROR(IF(COUNT(O128),ROUND(O128/('Shareholding Pattern'!$P$58)*100,2),""),0)</f>
        <v>0.01</v>
      </c>
      <c r="Q128" s="47"/>
      <c r="R128" s="47"/>
      <c r="S128" s="405" t="str">
        <f t="shared" si="10"/>
        <v/>
      </c>
      <c r="T128" s="17">
        <f>+IFERROR(IF(COUNT(K128,S128),ROUND(SUM(S128,K128)/SUM('Shareholding Pattern'!$L$57,'Shareholding Pattern'!$T$57)*100,2),""),0)</f>
        <v>0.01</v>
      </c>
      <c r="U128" s="47"/>
      <c r="V128" s="17" t="str">
        <f t="shared" si="11"/>
        <v/>
      </c>
      <c r="W128" s="47"/>
      <c r="X128" s="17" t="str">
        <f t="shared" si="12"/>
        <v/>
      </c>
      <c r="Y128" s="47">
        <v>0</v>
      </c>
      <c r="Z128" s="284">
        <v>126</v>
      </c>
      <c r="AA128" s="334" t="s">
        <v>520</v>
      </c>
      <c r="AB128" s="11"/>
      <c r="AC128" s="11">
        <f t="shared" si="13"/>
        <v>1</v>
      </c>
    </row>
    <row r="129" spans="5:29" ht="24.75" customHeight="1">
      <c r="E129" s="195">
        <v>115</v>
      </c>
      <c r="F129" s="402" t="s">
        <v>834</v>
      </c>
      <c r="G129" s="403"/>
      <c r="H129" s="47">
        <v>700</v>
      </c>
      <c r="I129" s="47"/>
      <c r="J129" s="47"/>
      <c r="K129" s="405">
        <f t="shared" si="7"/>
        <v>700</v>
      </c>
      <c r="L129" s="51">
        <f>+IFERROR(IF(COUNT(K129),ROUND(K129/'Shareholding Pattern'!$L$57*100,2),""),0)</f>
        <v>0</v>
      </c>
      <c r="M129" s="207">
        <f t="shared" si="8"/>
        <v>700</v>
      </c>
      <c r="N129" s="207"/>
      <c r="O129" s="285">
        <f t="shared" si="9"/>
        <v>700</v>
      </c>
      <c r="P129" s="51">
        <f>+IFERROR(IF(COUNT(O129),ROUND(O129/('Shareholding Pattern'!$P$58)*100,2),""),0)</f>
        <v>0</v>
      </c>
      <c r="Q129" s="47"/>
      <c r="R129" s="47"/>
      <c r="S129" s="405" t="str">
        <f t="shared" si="10"/>
        <v/>
      </c>
      <c r="T129" s="17">
        <f>+IFERROR(IF(COUNT(K129,S129),ROUND(SUM(S129,K129)/SUM('Shareholding Pattern'!$L$57,'Shareholding Pattern'!$T$57)*100,2),""),0)</f>
        <v>0</v>
      </c>
      <c r="U129" s="47"/>
      <c r="V129" s="17" t="str">
        <f t="shared" si="11"/>
        <v/>
      </c>
      <c r="W129" s="47"/>
      <c r="X129" s="17" t="str">
        <f t="shared" si="12"/>
        <v/>
      </c>
      <c r="Y129" s="47">
        <v>0</v>
      </c>
      <c r="Z129" s="284">
        <v>127</v>
      </c>
      <c r="AA129" s="334" t="s">
        <v>520</v>
      </c>
      <c r="AB129" s="11"/>
      <c r="AC129" s="11">
        <f t="shared" si="13"/>
        <v>1</v>
      </c>
    </row>
    <row r="130" spans="5:29" ht="24.75" customHeight="1">
      <c r="E130" s="195">
        <v>116</v>
      </c>
      <c r="F130" s="402" t="s">
        <v>835</v>
      </c>
      <c r="G130" s="403"/>
      <c r="H130" s="47">
        <v>500</v>
      </c>
      <c r="I130" s="47"/>
      <c r="J130" s="47"/>
      <c r="K130" s="405">
        <f t="shared" si="7"/>
        <v>500</v>
      </c>
      <c r="L130" s="51">
        <f>+IFERROR(IF(COUNT(K130),ROUND(K130/'Shareholding Pattern'!$L$57*100,2),""),0)</f>
        <v>0</v>
      </c>
      <c r="M130" s="207">
        <f t="shared" si="8"/>
        <v>500</v>
      </c>
      <c r="N130" s="207"/>
      <c r="O130" s="285">
        <f t="shared" si="9"/>
        <v>500</v>
      </c>
      <c r="P130" s="51">
        <f>+IFERROR(IF(COUNT(O130),ROUND(O130/('Shareholding Pattern'!$P$58)*100,2),""),0)</f>
        <v>0</v>
      </c>
      <c r="Q130" s="47"/>
      <c r="R130" s="47"/>
      <c r="S130" s="405" t="str">
        <f t="shared" si="10"/>
        <v/>
      </c>
      <c r="T130" s="17">
        <f>+IFERROR(IF(COUNT(K130,S130),ROUND(SUM(S130,K130)/SUM('Shareholding Pattern'!$L$57,'Shareholding Pattern'!$T$57)*100,2),""),0)</f>
        <v>0</v>
      </c>
      <c r="U130" s="47"/>
      <c r="V130" s="17" t="str">
        <f t="shared" si="11"/>
        <v/>
      </c>
      <c r="W130" s="47"/>
      <c r="X130" s="17" t="str">
        <f t="shared" si="12"/>
        <v/>
      </c>
      <c r="Y130" s="47">
        <v>0</v>
      </c>
      <c r="Z130" s="284">
        <v>128</v>
      </c>
      <c r="AA130" s="334" t="s">
        <v>520</v>
      </c>
      <c r="AB130" s="11"/>
      <c r="AC130" s="11">
        <f t="shared" si="13"/>
        <v>1</v>
      </c>
    </row>
    <row r="131" spans="5:29" ht="24.75" customHeight="1">
      <c r="E131" s="195">
        <v>117</v>
      </c>
      <c r="F131" s="402" t="s">
        <v>836</v>
      </c>
      <c r="G131" s="403"/>
      <c r="H131" s="47">
        <v>500</v>
      </c>
      <c r="I131" s="47"/>
      <c r="J131" s="47"/>
      <c r="K131" s="405">
        <f t="shared" si="7"/>
        <v>500</v>
      </c>
      <c r="L131" s="51">
        <f>+IFERROR(IF(COUNT(K131),ROUND(K131/'Shareholding Pattern'!$L$57*100,2),""),0)</f>
        <v>0</v>
      </c>
      <c r="M131" s="207">
        <f t="shared" si="8"/>
        <v>500</v>
      </c>
      <c r="N131" s="207"/>
      <c r="O131" s="285">
        <f t="shared" si="9"/>
        <v>500</v>
      </c>
      <c r="P131" s="51">
        <f>+IFERROR(IF(COUNT(O131),ROUND(O131/('Shareholding Pattern'!$P$58)*100,2),""),0)</f>
        <v>0</v>
      </c>
      <c r="Q131" s="47"/>
      <c r="R131" s="47"/>
      <c r="S131" s="405" t="str">
        <f t="shared" si="10"/>
        <v/>
      </c>
      <c r="T131" s="17">
        <f>+IFERROR(IF(COUNT(K131,S131),ROUND(SUM(S131,K131)/SUM('Shareholding Pattern'!$L$57,'Shareholding Pattern'!$T$57)*100,2),""),0)</f>
        <v>0</v>
      </c>
      <c r="U131" s="47"/>
      <c r="V131" s="17" t="str">
        <f t="shared" si="11"/>
        <v/>
      </c>
      <c r="W131" s="47"/>
      <c r="X131" s="17" t="str">
        <f t="shared" si="12"/>
        <v/>
      </c>
      <c r="Y131" s="47">
        <v>0</v>
      </c>
      <c r="Z131" s="284">
        <v>129</v>
      </c>
      <c r="AA131" s="334" t="s">
        <v>520</v>
      </c>
      <c r="AB131" s="11"/>
      <c r="AC131" s="11">
        <f t="shared" si="13"/>
        <v>1</v>
      </c>
    </row>
    <row r="132" spans="5:29" ht="24.75" customHeight="1">
      <c r="E132" s="195">
        <v>118</v>
      </c>
      <c r="F132" s="402" t="s">
        <v>837</v>
      </c>
      <c r="G132" s="403"/>
      <c r="H132" s="47">
        <v>500</v>
      </c>
      <c r="I132" s="47"/>
      <c r="J132" s="47"/>
      <c r="K132" s="405">
        <f t="shared" si="7"/>
        <v>500</v>
      </c>
      <c r="L132" s="51">
        <f>+IFERROR(IF(COUNT(K132),ROUND(K132/'Shareholding Pattern'!$L$57*100,2),""),0)</f>
        <v>0</v>
      </c>
      <c r="M132" s="207">
        <f t="shared" si="8"/>
        <v>500</v>
      </c>
      <c r="N132" s="207"/>
      <c r="O132" s="285">
        <f t="shared" si="9"/>
        <v>500</v>
      </c>
      <c r="P132" s="51">
        <f>+IFERROR(IF(COUNT(O132),ROUND(O132/('Shareholding Pattern'!$P$58)*100,2),""),0)</f>
        <v>0</v>
      </c>
      <c r="Q132" s="47"/>
      <c r="R132" s="47"/>
      <c r="S132" s="405" t="str">
        <f t="shared" si="10"/>
        <v/>
      </c>
      <c r="T132" s="17">
        <f>+IFERROR(IF(COUNT(K132,S132),ROUND(SUM(S132,K132)/SUM('Shareholding Pattern'!$L$57,'Shareholding Pattern'!$T$57)*100,2),""),0)</f>
        <v>0</v>
      </c>
      <c r="U132" s="47"/>
      <c r="V132" s="17" t="str">
        <f t="shared" si="11"/>
        <v/>
      </c>
      <c r="W132" s="47"/>
      <c r="X132" s="17" t="str">
        <f t="shared" si="12"/>
        <v/>
      </c>
      <c r="Y132" s="47">
        <v>0</v>
      </c>
      <c r="Z132" s="284">
        <v>130</v>
      </c>
      <c r="AA132" s="334" t="s">
        <v>520</v>
      </c>
      <c r="AB132" s="11"/>
      <c r="AC132" s="11">
        <f t="shared" si="13"/>
        <v>1</v>
      </c>
    </row>
    <row r="133" spans="5:29" ht="24.75" customHeight="1">
      <c r="E133" s="195">
        <v>119</v>
      </c>
      <c r="F133" s="402" t="s">
        <v>838</v>
      </c>
      <c r="G133" s="403"/>
      <c r="H133" s="47">
        <v>500</v>
      </c>
      <c r="I133" s="47"/>
      <c r="J133" s="47"/>
      <c r="K133" s="405">
        <f t="shared" si="7"/>
        <v>500</v>
      </c>
      <c r="L133" s="51">
        <f>+IFERROR(IF(COUNT(K133),ROUND(K133/'Shareholding Pattern'!$L$57*100,2),""),0)</f>
        <v>0</v>
      </c>
      <c r="M133" s="207">
        <f t="shared" si="8"/>
        <v>500</v>
      </c>
      <c r="N133" s="207"/>
      <c r="O133" s="285">
        <f t="shared" si="9"/>
        <v>500</v>
      </c>
      <c r="P133" s="51">
        <f>+IFERROR(IF(COUNT(O133),ROUND(O133/('Shareholding Pattern'!$P$58)*100,2),""),0)</f>
        <v>0</v>
      </c>
      <c r="Q133" s="47"/>
      <c r="R133" s="47"/>
      <c r="S133" s="405" t="str">
        <f t="shared" si="10"/>
        <v/>
      </c>
      <c r="T133" s="17">
        <f>+IFERROR(IF(COUNT(K133,S133),ROUND(SUM(S133,K133)/SUM('Shareholding Pattern'!$L$57,'Shareholding Pattern'!$T$57)*100,2),""),0)</f>
        <v>0</v>
      </c>
      <c r="U133" s="47"/>
      <c r="V133" s="17" t="str">
        <f t="shared" si="11"/>
        <v/>
      </c>
      <c r="W133" s="47"/>
      <c r="X133" s="17" t="str">
        <f t="shared" si="12"/>
        <v/>
      </c>
      <c r="Y133" s="47">
        <v>0</v>
      </c>
      <c r="Z133" s="284">
        <v>131</v>
      </c>
      <c r="AA133" s="334" t="s">
        <v>520</v>
      </c>
      <c r="AB133" s="11"/>
      <c r="AC133" s="11">
        <f t="shared" si="13"/>
        <v>1</v>
      </c>
    </row>
    <row r="134" spans="5:29" ht="24.75" customHeight="1">
      <c r="E134" s="195">
        <v>120</v>
      </c>
      <c r="F134" s="402" t="s">
        <v>839</v>
      </c>
      <c r="G134" s="403"/>
      <c r="H134" s="47">
        <v>500</v>
      </c>
      <c r="I134" s="47"/>
      <c r="J134" s="47"/>
      <c r="K134" s="405">
        <f t="shared" si="7"/>
        <v>500</v>
      </c>
      <c r="L134" s="51">
        <f>+IFERROR(IF(COUNT(K134),ROUND(K134/'Shareholding Pattern'!$L$57*100,2),""),0)</f>
        <v>0</v>
      </c>
      <c r="M134" s="207">
        <f t="shared" si="8"/>
        <v>500</v>
      </c>
      <c r="N134" s="207"/>
      <c r="O134" s="285">
        <f t="shared" si="9"/>
        <v>500</v>
      </c>
      <c r="P134" s="51">
        <f>+IFERROR(IF(COUNT(O134),ROUND(O134/('Shareholding Pattern'!$P$58)*100,2),""),0)</f>
        <v>0</v>
      </c>
      <c r="Q134" s="47"/>
      <c r="R134" s="47"/>
      <c r="S134" s="405" t="str">
        <f t="shared" si="10"/>
        <v/>
      </c>
      <c r="T134" s="17">
        <f>+IFERROR(IF(COUNT(K134,S134),ROUND(SUM(S134,K134)/SUM('Shareholding Pattern'!$L$57,'Shareholding Pattern'!$T$57)*100,2),""),0)</f>
        <v>0</v>
      </c>
      <c r="U134" s="47"/>
      <c r="V134" s="17" t="str">
        <f t="shared" si="11"/>
        <v/>
      </c>
      <c r="W134" s="47"/>
      <c r="X134" s="17" t="str">
        <f t="shared" si="12"/>
        <v/>
      </c>
      <c r="Y134" s="47">
        <v>0</v>
      </c>
      <c r="Z134" s="284">
        <v>132</v>
      </c>
      <c r="AA134" s="334" t="s">
        <v>520</v>
      </c>
      <c r="AB134" s="11"/>
      <c r="AC134" s="11">
        <f t="shared" si="13"/>
        <v>1</v>
      </c>
    </row>
    <row r="135" spans="5:29" ht="24.75" customHeight="1">
      <c r="E135" s="195">
        <v>121</v>
      </c>
      <c r="F135" s="402" t="s">
        <v>840</v>
      </c>
      <c r="G135" s="403"/>
      <c r="H135" s="47">
        <v>500</v>
      </c>
      <c r="I135" s="47"/>
      <c r="J135" s="47"/>
      <c r="K135" s="405">
        <f t="shared" si="7"/>
        <v>500</v>
      </c>
      <c r="L135" s="51">
        <f>+IFERROR(IF(COUNT(K135),ROUND(K135/'Shareholding Pattern'!$L$57*100,2),""),0)</f>
        <v>0</v>
      </c>
      <c r="M135" s="207">
        <f t="shared" si="8"/>
        <v>500</v>
      </c>
      <c r="N135" s="207"/>
      <c r="O135" s="285">
        <f t="shared" si="9"/>
        <v>500</v>
      </c>
      <c r="P135" s="51">
        <f>+IFERROR(IF(COUNT(O135),ROUND(O135/('Shareholding Pattern'!$P$58)*100,2),""),0)</f>
        <v>0</v>
      </c>
      <c r="Q135" s="47"/>
      <c r="R135" s="47"/>
      <c r="S135" s="405" t="str">
        <f t="shared" si="10"/>
        <v/>
      </c>
      <c r="T135" s="17">
        <f>+IFERROR(IF(COUNT(K135,S135),ROUND(SUM(S135,K135)/SUM('Shareholding Pattern'!$L$57,'Shareholding Pattern'!$T$57)*100,2),""),0)</f>
        <v>0</v>
      </c>
      <c r="U135" s="47"/>
      <c r="V135" s="17" t="str">
        <f t="shared" si="11"/>
        <v/>
      </c>
      <c r="W135" s="47"/>
      <c r="X135" s="17" t="str">
        <f t="shared" si="12"/>
        <v/>
      </c>
      <c r="Y135" s="47">
        <v>0</v>
      </c>
      <c r="Z135" s="284">
        <v>133</v>
      </c>
      <c r="AA135" s="334" t="s">
        <v>520</v>
      </c>
      <c r="AB135" s="11"/>
      <c r="AC135" s="11">
        <f t="shared" si="13"/>
        <v>1</v>
      </c>
    </row>
    <row r="136" spans="5:29" ht="24.75" customHeight="1">
      <c r="E136" s="195">
        <v>122</v>
      </c>
      <c r="F136" s="402" t="s">
        <v>841</v>
      </c>
      <c r="G136" s="403"/>
      <c r="H136" s="47">
        <v>500</v>
      </c>
      <c r="I136" s="47"/>
      <c r="J136" s="47"/>
      <c r="K136" s="405">
        <f t="shared" si="7"/>
        <v>500</v>
      </c>
      <c r="L136" s="51">
        <f>+IFERROR(IF(COUNT(K136),ROUND(K136/'Shareholding Pattern'!$L$57*100,2),""),0)</f>
        <v>0</v>
      </c>
      <c r="M136" s="207">
        <f t="shared" si="8"/>
        <v>500</v>
      </c>
      <c r="N136" s="207"/>
      <c r="O136" s="285">
        <f t="shared" si="9"/>
        <v>500</v>
      </c>
      <c r="P136" s="51">
        <f>+IFERROR(IF(COUNT(O136),ROUND(O136/('Shareholding Pattern'!$P$58)*100,2),""),0)</f>
        <v>0</v>
      </c>
      <c r="Q136" s="47"/>
      <c r="R136" s="47"/>
      <c r="S136" s="405" t="str">
        <f t="shared" si="10"/>
        <v/>
      </c>
      <c r="T136" s="17">
        <f>+IFERROR(IF(COUNT(K136,S136),ROUND(SUM(S136,K136)/SUM('Shareholding Pattern'!$L$57,'Shareholding Pattern'!$T$57)*100,2),""),0)</f>
        <v>0</v>
      </c>
      <c r="U136" s="47"/>
      <c r="V136" s="17" t="str">
        <f t="shared" si="11"/>
        <v/>
      </c>
      <c r="W136" s="47"/>
      <c r="X136" s="17" t="str">
        <f t="shared" si="12"/>
        <v/>
      </c>
      <c r="Y136" s="47">
        <v>0</v>
      </c>
      <c r="Z136" s="284">
        <v>134</v>
      </c>
      <c r="AA136" s="334" t="s">
        <v>520</v>
      </c>
      <c r="AB136" s="11"/>
      <c r="AC136" s="11">
        <f t="shared" si="13"/>
        <v>1</v>
      </c>
    </row>
    <row r="137" spans="5:29" ht="24.75" customHeight="1">
      <c r="E137" s="195">
        <v>123</v>
      </c>
      <c r="F137" s="402" t="s">
        <v>842</v>
      </c>
      <c r="G137" s="403"/>
      <c r="H137" s="47">
        <v>500</v>
      </c>
      <c r="I137" s="47"/>
      <c r="J137" s="47"/>
      <c r="K137" s="405">
        <f t="shared" si="7"/>
        <v>500</v>
      </c>
      <c r="L137" s="51">
        <f>+IFERROR(IF(COUNT(K137),ROUND(K137/'Shareholding Pattern'!$L$57*100,2),""),0)</f>
        <v>0</v>
      </c>
      <c r="M137" s="207">
        <f t="shared" si="8"/>
        <v>500</v>
      </c>
      <c r="N137" s="207"/>
      <c r="O137" s="285">
        <f t="shared" si="9"/>
        <v>500</v>
      </c>
      <c r="P137" s="51">
        <f>+IFERROR(IF(COUNT(O137),ROUND(O137/('Shareholding Pattern'!$P$58)*100,2),""),0)</f>
        <v>0</v>
      </c>
      <c r="Q137" s="47"/>
      <c r="R137" s="47"/>
      <c r="S137" s="405" t="str">
        <f t="shared" si="10"/>
        <v/>
      </c>
      <c r="T137" s="17">
        <f>+IFERROR(IF(COUNT(K137,S137),ROUND(SUM(S137,K137)/SUM('Shareholding Pattern'!$L$57,'Shareholding Pattern'!$T$57)*100,2),""),0)</f>
        <v>0</v>
      </c>
      <c r="U137" s="47"/>
      <c r="V137" s="17" t="str">
        <f t="shared" si="11"/>
        <v/>
      </c>
      <c r="W137" s="47"/>
      <c r="X137" s="17" t="str">
        <f t="shared" si="12"/>
        <v/>
      </c>
      <c r="Y137" s="47">
        <v>0</v>
      </c>
      <c r="Z137" s="284">
        <v>135</v>
      </c>
      <c r="AA137" s="334" t="s">
        <v>520</v>
      </c>
      <c r="AB137" s="11"/>
      <c r="AC137" s="11">
        <f t="shared" si="13"/>
        <v>1</v>
      </c>
    </row>
    <row r="138" spans="5:29" ht="24.75" customHeight="1">
      <c r="E138" s="195">
        <v>124</v>
      </c>
      <c r="F138" s="402" t="s">
        <v>843</v>
      </c>
      <c r="G138" s="403"/>
      <c r="H138" s="47">
        <v>300</v>
      </c>
      <c r="I138" s="47"/>
      <c r="J138" s="47"/>
      <c r="K138" s="405">
        <f t="shared" si="7"/>
        <v>300</v>
      </c>
      <c r="L138" s="51">
        <f>+IFERROR(IF(COUNT(K138),ROUND(K138/'Shareholding Pattern'!$L$57*100,2),""),0)</f>
        <v>0</v>
      </c>
      <c r="M138" s="207">
        <f t="shared" si="8"/>
        <v>300</v>
      </c>
      <c r="N138" s="207"/>
      <c r="O138" s="285">
        <f t="shared" si="9"/>
        <v>300</v>
      </c>
      <c r="P138" s="51">
        <f>+IFERROR(IF(COUNT(O138),ROUND(O138/('Shareholding Pattern'!$P$58)*100,2),""),0)</f>
        <v>0</v>
      </c>
      <c r="Q138" s="47"/>
      <c r="R138" s="47"/>
      <c r="S138" s="405" t="str">
        <f t="shared" si="10"/>
        <v/>
      </c>
      <c r="T138" s="17">
        <f>+IFERROR(IF(COUNT(K138,S138),ROUND(SUM(S138,K138)/SUM('Shareholding Pattern'!$L$57,'Shareholding Pattern'!$T$57)*100,2),""),0)</f>
        <v>0</v>
      </c>
      <c r="U138" s="47"/>
      <c r="V138" s="17" t="str">
        <f t="shared" si="11"/>
        <v/>
      </c>
      <c r="W138" s="47"/>
      <c r="X138" s="17" t="str">
        <f t="shared" si="12"/>
        <v/>
      </c>
      <c r="Y138" s="47">
        <v>0</v>
      </c>
      <c r="Z138" s="284">
        <v>136</v>
      </c>
      <c r="AA138" s="334" t="s">
        <v>520</v>
      </c>
      <c r="AB138" s="11"/>
      <c r="AC138" s="11">
        <f t="shared" si="13"/>
        <v>1</v>
      </c>
    </row>
    <row r="139" spans="5:29" ht="24.75" customHeight="1">
      <c r="E139" s="195">
        <v>125</v>
      </c>
      <c r="F139" s="402" t="s">
        <v>844</v>
      </c>
      <c r="G139" s="403"/>
      <c r="H139" s="47">
        <v>200</v>
      </c>
      <c r="I139" s="47"/>
      <c r="J139" s="47"/>
      <c r="K139" s="405">
        <f t="shared" si="7"/>
        <v>200</v>
      </c>
      <c r="L139" s="51">
        <f>+IFERROR(IF(COUNT(K139),ROUND(K139/'Shareholding Pattern'!$L$57*100,2),""),0)</f>
        <v>0</v>
      </c>
      <c r="M139" s="207">
        <f t="shared" si="8"/>
        <v>200</v>
      </c>
      <c r="N139" s="207"/>
      <c r="O139" s="285">
        <f t="shared" si="9"/>
        <v>200</v>
      </c>
      <c r="P139" s="51">
        <f>+IFERROR(IF(COUNT(O139),ROUND(O139/('Shareholding Pattern'!$P$58)*100,2),""),0)</f>
        <v>0</v>
      </c>
      <c r="Q139" s="47"/>
      <c r="R139" s="47"/>
      <c r="S139" s="405" t="str">
        <f t="shared" si="10"/>
        <v/>
      </c>
      <c r="T139" s="17">
        <f>+IFERROR(IF(COUNT(K139,S139),ROUND(SUM(S139,K139)/SUM('Shareholding Pattern'!$L$57,'Shareholding Pattern'!$T$57)*100,2),""),0)</f>
        <v>0</v>
      </c>
      <c r="U139" s="47"/>
      <c r="V139" s="17" t="str">
        <f t="shared" si="11"/>
        <v/>
      </c>
      <c r="W139" s="47"/>
      <c r="X139" s="17" t="str">
        <f t="shared" si="12"/>
        <v/>
      </c>
      <c r="Y139" s="47">
        <v>0</v>
      </c>
      <c r="Z139" s="284">
        <v>137</v>
      </c>
      <c r="AA139" s="334" t="s">
        <v>520</v>
      </c>
      <c r="AB139" s="11"/>
      <c r="AC139" s="11">
        <f t="shared" si="13"/>
        <v>1</v>
      </c>
    </row>
    <row r="140" spans="5:29" ht="24.75" customHeight="1">
      <c r="E140" s="195">
        <v>126</v>
      </c>
      <c r="F140" s="402" t="s">
        <v>845</v>
      </c>
      <c r="G140" s="403"/>
      <c r="H140" s="47">
        <v>500</v>
      </c>
      <c r="I140" s="47"/>
      <c r="J140" s="47"/>
      <c r="K140" s="405">
        <f t="shared" si="7"/>
        <v>500</v>
      </c>
      <c r="L140" s="51">
        <f>+IFERROR(IF(COUNT(K140),ROUND(K140/'Shareholding Pattern'!$L$57*100,2),""),0)</f>
        <v>0</v>
      </c>
      <c r="M140" s="207">
        <f t="shared" si="8"/>
        <v>500</v>
      </c>
      <c r="N140" s="207"/>
      <c r="O140" s="285">
        <f t="shared" si="9"/>
        <v>500</v>
      </c>
      <c r="P140" s="51">
        <f>+IFERROR(IF(COUNT(O140),ROUND(O140/('Shareholding Pattern'!$P$58)*100,2),""),0)</f>
        <v>0</v>
      </c>
      <c r="Q140" s="47"/>
      <c r="R140" s="47"/>
      <c r="S140" s="405" t="str">
        <f t="shared" si="10"/>
        <v/>
      </c>
      <c r="T140" s="17">
        <f>+IFERROR(IF(COUNT(K140,S140),ROUND(SUM(S140,K140)/SUM('Shareholding Pattern'!$L$57,'Shareholding Pattern'!$T$57)*100,2),""),0)</f>
        <v>0</v>
      </c>
      <c r="U140" s="47"/>
      <c r="V140" s="17" t="str">
        <f t="shared" si="11"/>
        <v/>
      </c>
      <c r="W140" s="47"/>
      <c r="X140" s="17" t="str">
        <f t="shared" si="12"/>
        <v/>
      </c>
      <c r="Y140" s="47">
        <v>0</v>
      </c>
      <c r="Z140" s="284">
        <v>138</v>
      </c>
      <c r="AA140" s="334" t="s">
        <v>520</v>
      </c>
      <c r="AB140" s="11"/>
      <c r="AC140" s="11">
        <f t="shared" si="13"/>
        <v>1</v>
      </c>
    </row>
    <row r="141" spans="5:29" ht="24.75" customHeight="1">
      <c r="E141" s="195">
        <v>127</v>
      </c>
      <c r="F141" s="402" t="s">
        <v>846</v>
      </c>
      <c r="G141" s="403"/>
      <c r="H141" s="47">
        <v>500</v>
      </c>
      <c r="I141" s="47"/>
      <c r="J141" s="47"/>
      <c r="K141" s="405">
        <f t="shared" si="7"/>
        <v>500</v>
      </c>
      <c r="L141" s="51">
        <f>+IFERROR(IF(COUNT(K141),ROUND(K141/'Shareholding Pattern'!$L$57*100,2),""),0)</f>
        <v>0</v>
      </c>
      <c r="M141" s="207">
        <f t="shared" si="8"/>
        <v>500</v>
      </c>
      <c r="N141" s="207"/>
      <c r="O141" s="285">
        <f t="shared" si="9"/>
        <v>500</v>
      </c>
      <c r="P141" s="51">
        <f>+IFERROR(IF(COUNT(O141),ROUND(O141/('Shareholding Pattern'!$P$58)*100,2),""),0)</f>
        <v>0</v>
      </c>
      <c r="Q141" s="47"/>
      <c r="R141" s="47"/>
      <c r="S141" s="405" t="str">
        <f t="shared" si="10"/>
        <v/>
      </c>
      <c r="T141" s="17">
        <f>+IFERROR(IF(COUNT(K141,S141),ROUND(SUM(S141,K141)/SUM('Shareholding Pattern'!$L$57,'Shareholding Pattern'!$T$57)*100,2),""),0)</f>
        <v>0</v>
      </c>
      <c r="U141" s="47"/>
      <c r="V141" s="17" t="str">
        <f t="shared" si="11"/>
        <v/>
      </c>
      <c r="W141" s="47"/>
      <c r="X141" s="17" t="str">
        <f t="shared" si="12"/>
        <v/>
      </c>
      <c r="Y141" s="47">
        <v>0</v>
      </c>
      <c r="Z141" s="284">
        <v>139</v>
      </c>
      <c r="AA141" s="334" t="s">
        <v>520</v>
      </c>
      <c r="AB141" s="11"/>
      <c r="AC141" s="11">
        <f t="shared" si="13"/>
        <v>1</v>
      </c>
    </row>
    <row r="142" spans="5:29" ht="24.75" customHeight="1">
      <c r="E142" s="195">
        <v>128</v>
      </c>
      <c r="F142" s="402" t="s">
        <v>847</v>
      </c>
      <c r="G142" s="403"/>
      <c r="H142" s="47">
        <v>1000</v>
      </c>
      <c r="I142" s="47"/>
      <c r="J142" s="47"/>
      <c r="K142" s="405">
        <f t="shared" si="7"/>
        <v>1000</v>
      </c>
      <c r="L142" s="51">
        <f>+IFERROR(IF(COUNT(K142),ROUND(K142/'Shareholding Pattern'!$L$57*100,2),""),0)</f>
        <v>0</v>
      </c>
      <c r="M142" s="207">
        <f t="shared" si="8"/>
        <v>1000</v>
      </c>
      <c r="N142" s="207"/>
      <c r="O142" s="285">
        <f t="shared" si="9"/>
        <v>1000</v>
      </c>
      <c r="P142" s="51">
        <f>+IFERROR(IF(COUNT(O142),ROUND(O142/('Shareholding Pattern'!$P$58)*100,2),""),0)</f>
        <v>0</v>
      </c>
      <c r="Q142" s="47"/>
      <c r="R142" s="47"/>
      <c r="S142" s="405" t="str">
        <f t="shared" si="10"/>
        <v/>
      </c>
      <c r="T142" s="17">
        <f>+IFERROR(IF(COUNT(K142,S142),ROUND(SUM(S142,K142)/SUM('Shareholding Pattern'!$L$57,'Shareholding Pattern'!$T$57)*100,2),""),0)</f>
        <v>0</v>
      </c>
      <c r="U142" s="47"/>
      <c r="V142" s="17" t="str">
        <f t="shared" si="11"/>
        <v/>
      </c>
      <c r="W142" s="47"/>
      <c r="X142" s="17" t="str">
        <f t="shared" si="12"/>
        <v/>
      </c>
      <c r="Y142" s="47">
        <v>0</v>
      </c>
      <c r="Z142" s="284">
        <v>140</v>
      </c>
      <c r="AA142" s="334" t="s">
        <v>520</v>
      </c>
      <c r="AB142" s="11"/>
      <c r="AC142" s="11">
        <f t="shared" si="13"/>
        <v>1</v>
      </c>
    </row>
    <row r="143" spans="5:29" ht="24.75" customHeight="1">
      <c r="E143" s="195">
        <v>129</v>
      </c>
      <c r="F143" s="402" t="s">
        <v>848</v>
      </c>
      <c r="G143" s="403"/>
      <c r="H143" s="47">
        <v>500</v>
      </c>
      <c r="I143" s="47"/>
      <c r="J143" s="47"/>
      <c r="K143" s="405">
        <f t="shared" ref="K143:K206" si="14">+IFERROR(IF(COUNT(H143:J143),ROUND(SUM(H143:J143),0),""),"")</f>
        <v>500</v>
      </c>
      <c r="L143" s="51">
        <f>+IFERROR(IF(COUNT(K143),ROUND(K143/'Shareholding Pattern'!$L$57*100,2),""),0)</f>
        <v>0</v>
      </c>
      <c r="M143" s="207">
        <f t="shared" ref="M143:M206" si="15">IF(H143="","",H143)</f>
        <v>500</v>
      </c>
      <c r="N143" s="207"/>
      <c r="O143" s="285">
        <f t="shared" ref="O143:O206" si="16">+IFERROR(IF(COUNT(M143:N143),ROUND(SUM(M143,N143),2),""),"")</f>
        <v>500</v>
      </c>
      <c r="P143" s="51">
        <f>+IFERROR(IF(COUNT(O143),ROUND(O143/('Shareholding Pattern'!$P$58)*100,2),""),0)</f>
        <v>0</v>
      </c>
      <c r="Q143" s="47"/>
      <c r="R143" s="47"/>
      <c r="S143" s="405" t="str">
        <f t="shared" ref="S143:S206" si="17">+IFERROR(IF(COUNT(Q143:R143),ROUND(SUM(Q143:R143),0),""),"")</f>
        <v/>
      </c>
      <c r="T143" s="17">
        <f>+IFERROR(IF(COUNT(K143,S143),ROUND(SUM(S143,K143)/SUM('Shareholding Pattern'!$L$57,'Shareholding Pattern'!$T$57)*100,2),""),0)</f>
        <v>0</v>
      </c>
      <c r="U143" s="47"/>
      <c r="V143" s="17" t="str">
        <f t="shared" ref="V143:V206" si="18">+IFERROR(IF(COUNT(U143),ROUND(SUM(U143)/SUM(K143)*100,2),""),0)</f>
        <v/>
      </c>
      <c r="W143" s="47"/>
      <c r="X143" s="17" t="str">
        <f t="shared" ref="X143:X206" si="19">+IFERROR(IF(COUNT(W143),ROUND(SUM(W143)/SUM(K143)*100,2),""),0)</f>
        <v/>
      </c>
      <c r="Y143" s="47">
        <v>0</v>
      </c>
      <c r="Z143" s="284">
        <v>141</v>
      </c>
      <c r="AA143" s="334" t="s">
        <v>520</v>
      </c>
      <c r="AB143" s="11"/>
      <c r="AC143" s="11">
        <f t="shared" ref="AC143:AC206" si="20">IF(SUM(H143:Y143)&gt;0,1,0)</f>
        <v>1</v>
      </c>
    </row>
    <row r="144" spans="5:29" ht="24.75" customHeight="1">
      <c r="E144" s="195">
        <v>130</v>
      </c>
      <c r="F144" s="402" t="s">
        <v>849</v>
      </c>
      <c r="G144" s="403"/>
      <c r="H144" s="47">
        <v>500</v>
      </c>
      <c r="I144" s="47"/>
      <c r="J144" s="47"/>
      <c r="K144" s="405">
        <f t="shared" si="14"/>
        <v>500</v>
      </c>
      <c r="L144" s="51">
        <f>+IFERROR(IF(COUNT(K144),ROUND(K144/'Shareholding Pattern'!$L$57*100,2),""),0)</f>
        <v>0</v>
      </c>
      <c r="M144" s="207">
        <f t="shared" si="15"/>
        <v>500</v>
      </c>
      <c r="N144" s="207"/>
      <c r="O144" s="285">
        <f t="shared" si="16"/>
        <v>500</v>
      </c>
      <c r="P144" s="51">
        <f>+IFERROR(IF(COUNT(O144),ROUND(O144/('Shareholding Pattern'!$P$58)*100,2),""),0)</f>
        <v>0</v>
      </c>
      <c r="Q144" s="47"/>
      <c r="R144" s="47"/>
      <c r="S144" s="405" t="str">
        <f t="shared" si="17"/>
        <v/>
      </c>
      <c r="T144" s="17">
        <f>+IFERROR(IF(COUNT(K144,S144),ROUND(SUM(S144,K144)/SUM('Shareholding Pattern'!$L$57,'Shareholding Pattern'!$T$57)*100,2),""),0)</f>
        <v>0</v>
      </c>
      <c r="U144" s="47"/>
      <c r="V144" s="17" t="str">
        <f t="shared" si="18"/>
        <v/>
      </c>
      <c r="W144" s="47"/>
      <c r="X144" s="17" t="str">
        <f t="shared" si="19"/>
        <v/>
      </c>
      <c r="Y144" s="47">
        <v>0</v>
      </c>
      <c r="Z144" s="284">
        <v>142</v>
      </c>
      <c r="AA144" s="334" t="s">
        <v>520</v>
      </c>
      <c r="AB144" s="11"/>
      <c r="AC144" s="11">
        <f t="shared" si="20"/>
        <v>1</v>
      </c>
    </row>
    <row r="145" spans="5:29" ht="24.75" customHeight="1">
      <c r="E145" s="195">
        <v>131</v>
      </c>
      <c r="F145" s="402" t="s">
        <v>850</v>
      </c>
      <c r="G145" s="403"/>
      <c r="H145" s="47">
        <v>1500</v>
      </c>
      <c r="I145" s="47"/>
      <c r="J145" s="47"/>
      <c r="K145" s="405">
        <f t="shared" si="14"/>
        <v>1500</v>
      </c>
      <c r="L145" s="51">
        <f>+IFERROR(IF(COUNT(K145),ROUND(K145/'Shareholding Pattern'!$L$57*100,2),""),0)</f>
        <v>0.01</v>
      </c>
      <c r="M145" s="207">
        <f t="shared" si="15"/>
        <v>1500</v>
      </c>
      <c r="N145" s="207"/>
      <c r="O145" s="285">
        <f t="shared" si="16"/>
        <v>1500</v>
      </c>
      <c r="P145" s="51">
        <f>+IFERROR(IF(COUNT(O145),ROUND(O145/('Shareholding Pattern'!$P$58)*100,2),""),0)</f>
        <v>0.01</v>
      </c>
      <c r="Q145" s="47"/>
      <c r="R145" s="47"/>
      <c r="S145" s="405" t="str">
        <f t="shared" si="17"/>
        <v/>
      </c>
      <c r="T145" s="17">
        <f>+IFERROR(IF(COUNT(K145,S145),ROUND(SUM(S145,K145)/SUM('Shareholding Pattern'!$L$57,'Shareholding Pattern'!$T$57)*100,2),""),0)</f>
        <v>0.01</v>
      </c>
      <c r="U145" s="47"/>
      <c r="V145" s="17" t="str">
        <f t="shared" si="18"/>
        <v/>
      </c>
      <c r="W145" s="47"/>
      <c r="X145" s="17" t="str">
        <f t="shared" si="19"/>
        <v/>
      </c>
      <c r="Y145" s="47">
        <v>0</v>
      </c>
      <c r="Z145" s="284">
        <v>143</v>
      </c>
      <c r="AA145" s="334" t="s">
        <v>520</v>
      </c>
      <c r="AB145" s="11"/>
      <c r="AC145" s="11">
        <f t="shared" si="20"/>
        <v>1</v>
      </c>
    </row>
    <row r="146" spans="5:29" ht="24.75" customHeight="1">
      <c r="E146" s="195">
        <v>132</v>
      </c>
      <c r="F146" s="402" t="s">
        <v>851</v>
      </c>
      <c r="G146" s="403"/>
      <c r="H146" s="47">
        <v>500</v>
      </c>
      <c r="I146" s="47"/>
      <c r="J146" s="47"/>
      <c r="K146" s="405">
        <f t="shared" si="14"/>
        <v>500</v>
      </c>
      <c r="L146" s="51">
        <f>+IFERROR(IF(COUNT(K146),ROUND(K146/'Shareholding Pattern'!$L$57*100,2),""),0)</f>
        <v>0</v>
      </c>
      <c r="M146" s="207">
        <f t="shared" si="15"/>
        <v>500</v>
      </c>
      <c r="N146" s="207"/>
      <c r="O146" s="285">
        <f t="shared" si="16"/>
        <v>500</v>
      </c>
      <c r="P146" s="51">
        <f>+IFERROR(IF(COUNT(O146),ROUND(O146/('Shareholding Pattern'!$P$58)*100,2),""),0)</f>
        <v>0</v>
      </c>
      <c r="Q146" s="47"/>
      <c r="R146" s="47"/>
      <c r="S146" s="405" t="str">
        <f t="shared" si="17"/>
        <v/>
      </c>
      <c r="T146" s="17">
        <f>+IFERROR(IF(COUNT(K146,S146),ROUND(SUM(S146,K146)/SUM('Shareholding Pattern'!$L$57,'Shareholding Pattern'!$T$57)*100,2),""),0)</f>
        <v>0</v>
      </c>
      <c r="U146" s="47"/>
      <c r="V146" s="17" t="str">
        <f t="shared" si="18"/>
        <v/>
      </c>
      <c r="W146" s="47"/>
      <c r="X146" s="17" t="str">
        <f t="shared" si="19"/>
        <v/>
      </c>
      <c r="Y146" s="47">
        <v>0</v>
      </c>
      <c r="Z146" s="284">
        <v>144</v>
      </c>
      <c r="AA146" s="334" t="s">
        <v>520</v>
      </c>
      <c r="AB146" s="11"/>
      <c r="AC146" s="11">
        <f t="shared" si="20"/>
        <v>1</v>
      </c>
    </row>
    <row r="147" spans="5:29" ht="24.75" customHeight="1">
      <c r="E147" s="195">
        <v>133</v>
      </c>
      <c r="F147" s="402" t="s">
        <v>852</v>
      </c>
      <c r="G147" s="403"/>
      <c r="H147" s="47">
        <v>1000</v>
      </c>
      <c r="I147" s="47"/>
      <c r="J147" s="47"/>
      <c r="K147" s="405">
        <f t="shared" si="14"/>
        <v>1000</v>
      </c>
      <c r="L147" s="51">
        <f>+IFERROR(IF(COUNT(K147),ROUND(K147/'Shareholding Pattern'!$L$57*100,2),""),0)</f>
        <v>0</v>
      </c>
      <c r="M147" s="207">
        <f t="shared" si="15"/>
        <v>1000</v>
      </c>
      <c r="N147" s="207"/>
      <c r="O147" s="285">
        <f t="shared" si="16"/>
        <v>1000</v>
      </c>
      <c r="P147" s="51">
        <f>+IFERROR(IF(COUNT(O147),ROUND(O147/('Shareholding Pattern'!$P$58)*100,2),""),0)</f>
        <v>0</v>
      </c>
      <c r="Q147" s="47"/>
      <c r="R147" s="47"/>
      <c r="S147" s="405" t="str">
        <f t="shared" si="17"/>
        <v/>
      </c>
      <c r="T147" s="17">
        <f>+IFERROR(IF(COUNT(K147,S147),ROUND(SUM(S147,K147)/SUM('Shareholding Pattern'!$L$57,'Shareholding Pattern'!$T$57)*100,2),""),0)</f>
        <v>0</v>
      </c>
      <c r="U147" s="47"/>
      <c r="V147" s="17" t="str">
        <f t="shared" si="18"/>
        <v/>
      </c>
      <c r="W147" s="47"/>
      <c r="X147" s="17" t="str">
        <f t="shared" si="19"/>
        <v/>
      </c>
      <c r="Y147" s="47">
        <v>0</v>
      </c>
      <c r="Z147" s="284">
        <v>145</v>
      </c>
      <c r="AA147" s="334" t="s">
        <v>520</v>
      </c>
      <c r="AB147" s="11"/>
      <c r="AC147" s="11">
        <f t="shared" si="20"/>
        <v>1</v>
      </c>
    </row>
    <row r="148" spans="5:29" ht="24.75" customHeight="1">
      <c r="E148" s="195">
        <v>134</v>
      </c>
      <c r="F148" s="402" t="s">
        <v>853</v>
      </c>
      <c r="G148" s="403"/>
      <c r="H148" s="47">
        <v>1000</v>
      </c>
      <c r="I148" s="47"/>
      <c r="J148" s="47"/>
      <c r="K148" s="405">
        <f t="shared" si="14"/>
        <v>1000</v>
      </c>
      <c r="L148" s="51">
        <f>+IFERROR(IF(COUNT(K148),ROUND(K148/'Shareholding Pattern'!$L$57*100,2),""),0)</f>
        <v>0</v>
      </c>
      <c r="M148" s="207">
        <f t="shared" si="15"/>
        <v>1000</v>
      </c>
      <c r="N148" s="207"/>
      <c r="O148" s="285">
        <f t="shared" si="16"/>
        <v>1000</v>
      </c>
      <c r="P148" s="51">
        <f>+IFERROR(IF(COUNT(O148),ROUND(O148/('Shareholding Pattern'!$P$58)*100,2),""),0)</f>
        <v>0</v>
      </c>
      <c r="Q148" s="47"/>
      <c r="R148" s="47"/>
      <c r="S148" s="405" t="str">
        <f t="shared" si="17"/>
        <v/>
      </c>
      <c r="T148" s="17">
        <f>+IFERROR(IF(COUNT(K148,S148),ROUND(SUM(S148,K148)/SUM('Shareholding Pattern'!$L$57,'Shareholding Pattern'!$T$57)*100,2),""),0)</f>
        <v>0</v>
      </c>
      <c r="U148" s="47"/>
      <c r="V148" s="17" t="str">
        <f t="shared" si="18"/>
        <v/>
      </c>
      <c r="W148" s="47"/>
      <c r="X148" s="17" t="str">
        <f t="shared" si="19"/>
        <v/>
      </c>
      <c r="Y148" s="47">
        <v>0</v>
      </c>
      <c r="Z148" s="284">
        <v>146</v>
      </c>
      <c r="AA148" s="334" t="s">
        <v>520</v>
      </c>
      <c r="AB148" s="11"/>
      <c r="AC148" s="11">
        <f t="shared" si="20"/>
        <v>1</v>
      </c>
    </row>
    <row r="149" spans="5:29" ht="24.75" customHeight="1">
      <c r="E149" s="195">
        <v>135</v>
      </c>
      <c r="F149" s="402" t="s">
        <v>854</v>
      </c>
      <c r="G149" s="403"/>
      <c r="H149" s="47">
        <v>1000</v>
      </c>
      <c r="I149" s="47"/>
      <c r="J149" s="47"/>
      <c r="K149" s="405">
        <f t="shared" si="14"/>
        <v>1000</v>
      </c>
      <c r="L149" s="51">
        <f>+IFERROR(IF(COUNT(K149),ROUND(K149/'Shareholding Pattern'!$L$57*100,2),""),0)</f>
        <v>0</v>
      </c>
      <c r="M149" s="207">
        <f t="shared" si="15"/>
        <v>1000</v>
      </c>
      <c r="N149" s="207"/>
      <c r="O149" s="285">
        <f t="shared" si="16"/>
        <v>1000</v>
      </c>
      <c r="P149" s="51">
        <f>+IFERROR(IF(COUNT(O149),ROUND(O149/('Shareholding Pattern'!$P$58)*100,2),""),0)</f>
        <v>0</v>
      </c>
      <c r="Q149" s="47"/>
      <c r="R149" s="47"/>
      <c r="S149" s="405" t="str">
        <f t="shared" si="17"/>
        <v/>
      </c>
      <c r="T149" s="17">
        <f>+IFERROR(IF(COUNT(K149,S149),ROUND(SUM(S149,K149)/SUM('Shareholding Pattern'!$L$57,'Shareholding Pattern'!$T$57)*100,2),""),0)</f>
        <v>0</v>
      </c>
      <c r="U149" s="47"/>
      <c r="V149" s="17" t="str">
        <f t="shared" si="18"/>
        <v/>
      </c>
      <c r="W149" s="47"/>
      <c r="X149" s="17" t="str">
        <f t="shared" si="19"/>
        <v/>
      </c>
      <c r="Y149" s="47">
        <v>0</v>
      </c>
      <c r="Z149" s="284">
        <v>147</v>
      </c>
      <c r="AA149" s="334" t="s">
        <v>520</v>
      </c>
      <c r="AB149" s="11"/>
      <c r="AC149" s="11">
        <f t="shared" si="20"/>
        <v>1</v>
      </c>
    </row>
    <row r="150" spans="5:29" ht="24.75" customHeight="1">
      <c r="E150" s="195">
        <v>136</v>
      </c>
      <c r="F150" s="402" t="s">
        <v>855</v>
      </c>
      <c r="G150" s="403"/>
      <c r="H150" s="47">
        <v>200</v>
      </c>
      <c r="I150" s="47"/>
      <c r="J150" s="47"/>
      <c r="K150" s="405">
        <f t="shared" si="14"/>
        <v>200</v>
      </c>
      <c r="L150" s="51">
        <f>+IFERROR(IF(COUNT(K150),ROUND(K150/'Shareholding Pattern'!$L$57*100,2),""),0)</f>
        <v>0</v>
      </c>
      <c r="M150" s="207">
        <f t="shared" si="15"/>
        <v>200</v>
      </c>
      <c r="N150" s="207"/>
      <c r="O150" s="285">
        <f t="shared" si="16"/>
        <v>200</v>
      </c>
      <c r="P150" s="51">
        <f>+IFERROR(IF(COUNT(O150),ROUND(O150/('Shareholding Pattern'!$P$58)*100,2),""),0)</f>
        <v>0</v>
      </c>
      <c r="Q150" s="47"/>
      <c r="R150" s="47"/>
      <c r="S150" s="405" t="str">
        <f t="shared" si="17"/>
        <v/>
      </c>
      <c r="T150" s="17">
        <f>+IFERROR(IF(COUNT(K150,S150),ROUND(SUM(S150,K150)/SUM('Shareholding Pattern'!$L$57,'Shareholding Pattern'!$T$57)*100,2),""),0)</f>
        <v>0</v>
      </c>
      <c r="U150" s="47"/>
      <c r="V150" s="17" t="str">
        <f t="shared" si="18"/>
        <v/>
      </c>
      <c r="W150" s="47"/>
      <c r="X150" s="17" t="str">
        <f t="shared" si="19"/>
        <v/>
      </c>
      <c r="Y150" s="47">
        <v>0</v>
      </c>
      <c r="Z150" s="284">
        <v>148</v>
      </c>
      <c r="AA150" s="334" t="s">
        <v>520</v>
      </c>
      <c r="AB150" s="11"/>
      <c r="AC150" s="11">
        <f t="shared" si="20"/>
        <v>1</v>
      </c>
    </row>
    <row r="151" spans="5:29" ht="24.75" customHeight="1">
      <c r="E151" s="195">
        <v>137</v>
      </c>
      <c r="F151" s="402" t="s">
        <v>856</v>
      </c>
      <c r="G151" s="403"/>
      <c r="H151" s="47">
        <v>500</v>
      </c>
      <c r="I151" s="47"/>
      <c r="J151" s="47"/>
      <c r="K151" s="405">
        <f t="shared" si="14"/>
        <v>500</v>
      </c>
      <c r="L151" s="51">
        <f>+IFERROR(IF(COUNT(K151),ROUND(K151/'Shareholding Pattern'!$L$57*100,2),""),0)</f>
        <v>0</v>
      </c>
      <c r="M151" s="207">
        <f t="shared" si="15"/>
        <v>500</v>
      </c>
      <c r="N151" s="207"/>
      <c r="O151" s="285">
        <f t="shared" si="16"/>
        <v>500</v>
      </c>
      <c r="P151" s="51">
        <f>+IFERROR(IF(COUNT(O151),ROUND(O151/('Shareholding Pattern'!$P$58)*100,2),""),0)</f>
        <v>0</v>
      </c>
      <c r="Q151" s="47"/>
      <c r="R151" s="47"/>
      <c r="S151" s="405" t="str">
        <f t="shared" si="17"/>
        <v/>
      </c>
      <c r="T151" s="17">
        <f>+IFERROR(IF(COUNT(K151,S151),ROUND(SUM(S151,K151)/SUM('Shareholding Pattern'!$L$57,'Shareholding Pattern'!$T$57)*100,2),""),0)</f>
        <v>0</v>
      </c>
      <c r="U151" s="47"/>
      <c r="V151" s="17" t="str">
        <f t="shared" si="18"/>
        <v/>
      </c>
      <c r="W151" s="47"/>
      <c r="X151" s="17" t="str">
        <f t="shared" si="19"/>
        <v/>
      </c>
      <c r="Y151" s="47">
        <v>0</v>
      </c>
      <c r="Z151" s="284">
        <v>149</v>
      </c>
      <c r="AA151" s="334" t="s">
        <v>520</v>
      </c>
      <c r="AB151" s="11"/>
      <c r="AC151" s="11">
        <f t="shared" si="20"/>
        <v>1</v>
      </c>
    </row>
    <row r="152" spans="5:29" ht="24.75" customHeight="1">
      <c r="E152" s="195">
        <v>138</v>
      </c>
      <c r="F152" s="402" t="s">
        <v>857</v>
      </c>
      <c r="G152" s="403"/>
      <c r="H152" s="47">
        <v>1700</v>
      </c>
      <c r="I152" s="47"/>
      <c r="J152" s="47"/>
      <c r="K152" s="405">
        <f t="shared" si="14"/>
        <v>1700</v>
      </c>
      <c r="L152" s="51">
        <f>+IFERROR(IF(COUNT(K152),ROUND(K152/'Shareholding Pattern'!$L$57*100,2),""),0)</f>
        <v>0.01</v>
      </c>
      <c r="M152" s="207">
        <f t="shared" si="15"/>
        <v>1700</v>
      </c>
      <c r="N152" s="207"/>
      <c r="O152" s="285">
        <f t="shared" si="16"/>
        <v>1700</v>
      </c>
      <c r="P152" s="51">
        <f>+IFERROR(IF(COUNT(O152),ROUND(O152/('Shareholding Pattern'!$P$58)*100,2),""),0)</f>
        <v>0.01</v>
      </c>
      <c r="Q152" s="47"/>
      <c r="R152" s="47"/>
      <c r="S152" s="405" t="str">
        <f t="shared" si="17"/>
        <v/>
      </c>
      <c r="T152" s="17">
        <f>+IFERROR(IF(COUNT(K152,S152),ROUND(SUM(S152,K152)/SUM('Shareholding Pattern'!$L$57,'Shareholding Pattern'!$T$57)*100,2),""),0)</f>
        <v>0.01</v>
      </c>
      <c r="U152" s="47"/>
      <c r="V152" s="17" t="str">
        <f t="shared" si="18"/>
        <v/>
      </c>
      <c r="W152" s="47"/>
      <c r="X152" s="17" t="str">
        <f t="shared" si="19"/>
        <v/>
      </c>
      <c r="Y152" s="47">
        <v>0</v>
      </c>
      <c r="Z152" s="284">
        <v>150</v>
      </c>
      <c r="AA152" s="334" t="s">
        <v>520</v>
      </c>
      <c r="AB152" s="11"/>
      <c r="AC152" s="11">
        <f t="shared" si="20"/>
        <v>1</v>
      </c>
    </row>
    <row r="153" spans="5:29" ht="24.75" customHeight="1">
      <c r="E153" s="195">
        <v>139</v>
      </c>
      <c r="F153" s="402" t="s">
        <v>858</v>
      </c>
      <c r="G153" s="403"/>
      <c r="H153" s="47">
        <v>1700</v>
      </c>
      <c r="I153" s="47"/>
      <c r="J153" s="47"/>
      <c r="K153" s="405">
        <f t="shared" si="14"/>
        <v>1700</v>
      </c>
      <c r="L153" s="51">
        <f>+IFERROR(IF(COUNT(K153),ROUND(K153/'Shareholding Pattern'!$L$57*100,2),""),0)</f>
        <v>0.01</v>
      </c>
      <c r="M153" s="207">
        <f t="shared" si="15"/>
        <v>1700</v>
      </c>
      <c r="N153" s="207"/>
      <c r="O153" s="285">
        <f t="shared" si="16"/>
        <v>1700</v>
      </c>
      <c r="P153" s="51">
        <f>+IFERROR(IF(COUNT(O153),ROUND(O153/('Shareholding Pattern'!$P$58)*100,2),""),0)</f>
        <v>0.01</v>
      </c>
      <c r="Q153" s="47"/>
      <c r="R153" s="47"/>
      <c r="S153" s="405" t="str">
        <f t="shared" si="17"/>
        <v/>
      </c>
      <c r="T153" s="17">
        <f>+IFERROR(IF(COUNT(K153,S153),ROUND(SUM(S153,K153)/SUM('Shareholding Pattern'!$L$57,'Shareholding Pattern'!$T$57)*100,2),""),0)</f>
        <v>0.01</v>
      </c>
      <c r="U153" s="47"/>
      <c r="V153" s="17" t="str">
        <f t="shared" si="18"/>
        <v/>
      </c>
      <c r="W153" s="47"/>
      <c r="X153" s="17" t="str">
        <f t="shared" si="19"/>
        <v/>
      </c>
      <c r="Y153" s="47">
        <v>0</v>
      </c>
      <c r="Z153" s="284">
        <v>151</v>
      </c>
      <c r="AA153" s="334" t="s">
        <v>520</v>
      </c>
      <c r="AB153" s="11"/>
      <c r="AC153" s="11">
        <f t="shared" si="20"/>
        <v>1</v>
      </c>
    </row>
    <row r="154" spans="5:29" ht="24.75" customHeight="1">
      <c r="E154" s="195">
        <v>140</v>
      </c>
      <c r="F154" s="402" t="s">
        <v>859</v>
      </c>
      <c r="G154" s="403"/>
      <c r="H154" s="47">
        <v>500</v>
      </c>
      <c r="I154" s="47"/>
      <c r="J154" s="47"/>
      <c r="K154" s="405">
        <f t="shared" si="14"/>
        <v>500</v>
      </c>
      <c r="L154" s="51">
        <f>+IFERROR(IF(COUNT(K154),ROUND(K154/'Shareholding Pattern'!$L$57*100,2),""),0)</f>
        <v>0</v>
      </c>
      <c r="M154" s="207">
        <f t="shared" si="15"/>
        <v>500</v>
      </c>
      <c r="N154" s="207"/>
      <c r="O154" s="285">
        <f t="shared" si="16"/>
        <v>500</v>
      </c>
      <c r="P154" s="51">
        <f>+IFERROR(IF(COUNT(O154),ROUND(O154/('Shareholding Pattern'!$P$58)*100,2),""),0)</f>
        <v>0</v>
      </c>
      <c r="Q154" s="47"/>
      <c r="R154" s="47"/>
      <c r="S154" s="405" t="str">
        <f t="shared" si="17"/>
        <v/>
      </c>
      <c r="T154" s="17">
        <f>+IFERROR(IF(COUNT(K154,S154),ROUND(SUM(S154,K154)/SUM('Shareholding Pattern'!$L$57,'Shareholding Pattern'!$T$57)*100,2),""),0)</f>
        <v>0</v>
      </c>
      <c r="U154" s="47"/>
      <c r="V154" s="17" t="str">
        <f t="shared" si="18"/>
        <v/>
      </c>
      <c r="W154" s="47"/>
      <c r="X154" s="17" t="str">
        <f t="shared" si="19"/>
        <v/>
      </c>
      <c r="Y154" s="47">
        <v>0</v>
      </c>
      <c r="Z154" s="284">
        <v>152</v>
      </c>
      <c r="AA154" s="334" t="s">
        <v>520</v>
      </c>
      <c r="AB154" s="11"/>
      <c r="AC154" s="11">
        <f t="shared" si="20"/>
        <v>1</v>
      </c>
    </row>
    <row r="155" spans="5:29" ht="24.75" customHeight="1">
      <c r="E155" s="195">
        <v>141</v>
      </c>
      <c r="F155" s="402" t="s">
        <v>860</v>
      </c>
      <c r="G155" s="403"/>
      <c r="H155" s="47">
        <v>500</v>
      </c>
      <c r="I155" s="47"/>
      <c r="J155" s="47"/>
      <c r="K155" s="405">
        <f t="shared" si="14"/>
        <v>500</v>
      </c>
      <c r="L155" s="51">
        <f>+IFERROR(IF(COUNT(K155),ROUND(K155/'Shareholding Pattern'!$L$57*100,2),""),0)</f>
        <v>0</v>
      </c>
      <c r="M155" s="207">
        <f t="shared" si="15"/>
        <v>500</v>
      </c>
      <c r="N155" s="207"/>
      <c r="O155" s="285">
        <f t="shared" si="16"/>
        <v>500</v>
      </c>
      <c r="P155" s="51">
        <f>+IFERROR(IF(COUNT(O155),ROUND(O155/('Shareholding Pattern'!$P$58)*100,2),""),0)</f>
        <v>0</v>
      </c>
      <c r="Q155" s="47"/>
      <c r="R155" s="47"/>
      <c r="S155" s="405" t="str">
        <f t="shared" si="17"/>
        <v/>
      </c>
      <c r="T155" s="17">
        <f>+IFERROR(IF(COUNT(K155,S155),ROUND(SUM(S155,K155)/SUM('Shareholding Pattern'!$L$57,'Shareholding Pattern'!$T$57)*100,2),""),0)</f>
        <v>0</v>
      </c>
      <c r="U155" s="47"/>
      <c r="V155" s="17" t="str">
        <f t="shared" si="18"/>
        <v/>
      </c>
      <c r="W155" s="47"/>
      <c r="X155" s="17" t="str">
        <f t="shared" si="19"/>
        <v/>
      </c>
      <c r="Y155" s="47">
        <v>0</v>
      </c>
      <c r="Z155" s="284">
        <v>153</v>
      </c>
      <c r="AA155" s="334" t="s">
        <v>520</v>
      </c>
      <c r="AB155" s="11"/>
      <c r="AC155" s="11">
        <f t="shared" si="20"/>
        <v>1</v>
      </c>
    </row>
    <row r="156" spans="5:29" ht="24.75" customHeight="1">
      <c r="E156" s="195">
        <v>142</v>
      </c>
      <c r="F156" s="402" t="s">
        <v>861</v>
      </c>
      <c r="G156" s="403"/>
      <c r="H156" s="47">
        <v>500</v>
      </c>
      <c r="I156" s="47"/>
      <c r="J156" s="47"/>
      <c r="K156" s="405">
        <f t="shared" si="14"/>
        <v>500</v>
      </c>
      <c r="L156" s="51">
        <f>+IFERROR(IF(COUNT(K156),ROUND(K156/'Shareholding Pattern'!$L$57*100,2),""),0)</f>
        <v>0</v>
      </c>
      <c r="M156" s="207">
        <f t="shared" si="15"/>
        <v>500</v>
      </c>
      <c r="N156" s="207"/>
      <c r="O156" s="285">
        <f t="shared" si="16"/>
        <v>500</v>
      </c>
      <c r="P156" s="51">
        <f>+IFERROR(IF(COUNT(O156),ROUND(O156/('Shareholding Pattern'!$P$58)*100,2),""),0)</f>
        <v>0</v>
      </c>
      <c r="Q156" s="47"/>
      <c r="R156" s="47"/>
      <c r="S156" s="405" t="str">
        <f t="shared" si="17"/>
        <v/>
      </c>
      <c r="T156" s="17">
        <f>+IFERROR(IF(COUNT(K156,S156),ROUND(SUM(S156,K156)/SUM('Shareholding Pattern'!$L$57,'Shareholding Pattern'!$T$57)*100,2),""),0)</f>
        <v>0</v>
      </c>
      <c r="U156" s="47"/>
      <c r="V156" s="17" t="str">
        <f t="shared" si="18"/>
        <v/>
      </c>
      <c r="W156" s="47"/>
      <c r="X156" s="17" t="str">
        <f t="shared" si="19"/>
        <v/>
      </c>
      <c r="Y156" s="47">
        <v>0</v>
      </c>
      <c r="Z156" s="284">
        <v>154</v>
      </c>
      <c r="AA156" s="334" t="s">
        <v>520</v>
      </c>
      <c r="AB156" s="11"/>
      <c r="AC156" s="11">
        <f t="shared" si="20"/>
        <v>1</v>
      </c>
    </row>
    <row r="157" spans="5:29" ht="24.75" customHeight="1">
      <c r="E157" s="195">
        <v>143</v>
      </c>
      <c r="F157" s="402" t="s">
        <v>862</v>
      </c>
      <c r="G157" s="403"/>
      <c r="H157" s="47">
        <v>1000</v>
      </c>
      <c r="I157" s="47"/>
      <c r="J157" s="47"/>
      <c r="K157" s="405">
        <f t="shared" si="14"/>
        <v>1000</v>
      </c>
      <c r="L157" s="51">
        <f>+IFERROR(IF(COUNT(K157),ROUND(K157/'Shareholding Pattern'!$L$57*100,2),""),0)</f>
        <v>0</v>
      </c>
      <c r="M157" s="207">
        <f t="shared" si="15"/>
        <v>1000</v>
      </c>
      <c r="N157" s="207"/>
      <c r="O157" s="285">
        <f t="shared" si="16"/>
        <v>1000</v>
      </c>
      <c r="P157" s="51">
        <f>+IFERROR(IF(COUNT(O157),ROUND(O157/('Shareholding Pattern'!$P$58)*100,2),""),0)</f>
        <v>0</v>
      </c>
      <c r="Q157" s="47"/>
      <c r="R157" s="47"/>
      <c r="S157" s="405" t="str">
        <f t="shared" si="17"/>
        <v/>
      </c>
      <c r="T157" s="17">
        <f>+IFERROR(IF(COUNT(K157,S157),ROUND(SUM(S157,K157)/SUM('Shareholding Pattern'!$L$57,'Shareholding Pattern'!$T$57)*100,2),""),0)</f>
        <v>0</v>
      </c>
      <c r="U157" s="47"/>
      <c r="V157" s="17" t="str">
        <f t="shared" si="18"/>
        <v/>
      </c>
      <c r="W157" s="47"/>
      <c r="X157" s="17" t="str">
        <f t="shared" si="19"/>
        <v/>
      </c>
      <c r="Y157" s="47">
        <v>0</v>
      </c>
      <c r="Z157" s="284">
        <v>155</v>
      </c>
      <c r="AA157" s="334" t="s">
        <v>520</v>
      </c>
      <c r="AB157" s="11"/>
      <c r="AC157" s="11">
        <f t="shared" si="20"/>
        <v>1</v>
      </c>
    </row>
    <row r="158" spans="5:29" ht="24.75" customHeight="1">
      <c r="E158" s="195">
        <v>144</v>
      </c>
      <c r="F158" s="402" t="s">
        <v>863</v>
      </c>
      <c r="G158" s="403"/>
      <c r="H158" s="47">
        <v>0</v>
      </c>
      <c r="I158" s="47"/>
      <c r="J158" s="47"/>
      <c r="K158" s="405">
        <f t="shared" si="14"/>
        <v>0</v>
      </c>
      <c r="L158" s="51">
        <f>+IFERROR(IF(COUNT(K158),ROUND(K158/'Shareholding Pattern'!$L$57*100,2),""),0)</f>
        <v>0</v>
      </c>
      <c r="M158" s="207">
        <f t="shared" si="15"/>
        <v>0</v>
      </c>
      <c r="N158" s="207"/>
      <c r="O158" s="285">
        <f t="shared" si="16"/>
        <v>0</v>
      </c>
      <c r="P158" s="51">
        <f>+IFERROR(IF(COUNT(O158),ROUND(O158/('Shareholding Pattern'!$P$58)*100,2),""),0)</f>
        <v>0</v>
      </c>
      <c r="Q158" s="47"/>
      <c r="R158" s="47"/>
      <c r="S158" s="405" t="str">
        <f t="shared" si="17"/>
        <v/>
      </c>
      <c r="T158" s="17">
        <f>+IFERROR(IF(COUNT(K158,S158),ROUND(SUM(S158,K158)/SUM('Shareholding Pattern'!$L$57,'Shareholding Pattern'!$T$57)*100,2),""),0)</f>
        <v>0</v>
      </c>
      <c r="U158" s="47"/>
      <c r="V158" s="17" t="str">
        <f t="shared" si="18"/>
        <v/>
      </c>
      <c r="W158" s="47"/>
      <c r="X158" s="17" t="str">
        <f t="shared" si="19"/>
        <v/>
      </c>
      <c r="Y158" s="47">
        <v>0</v>
      </c>
      <c r="Z158" s="284">
        <v>156</v>
      </c>
      <c r="AA158" s="334" t="s">
        <v>520</v>
      </c>
      <c r="AB158" s="11"/>
      <c r="AC158" s="11">
        <f t="shared" si="20"/>
        <v>0</v>
      </c>
    </row>
    <row r="159" spans="5:29" ht="24.75" customHeight="1">
      <c r="E159" s="195">
        <v>145</v>
      </c>
      <c r="F159" s="402" t="s">
        <v>864</v>
      </c>
      <c r="G159" s="403"/>
      <c r="H159" s="47">
        <v>200</v>
      </c>
      <c r="I159" s="47"/>
      <c r="J159" s="47"/>
      <c r="K159" s="405">
        <f t="shared" si="14"/>
        <v>200</v>
      </c>
      <c r="L159" s="51">
        <f>+IFERROR(IF(COUNT(K159),ROUND(K159/'Shareholding Pattern'!$L$57*100,2),""),0)</f>
        <v>0</v>
      </c>
      <c r="M159" s="207">
        <f t="shared" si="15"/>
        <v>200</v>
      </c>
      <c r="N159" s="207"/>
      <c r="O159" s="285">
        <f t="shared" si="16"/>
        <v>200</v>
      </c>
      <c r="P159" s="51">
        <f>+IFERROR(IF(COUNT(O159),ROUND(O159/('Shareholding Pattern'!$P$58)*100,2),""),0)</f>
        <v>0</v>
      </c>
      <c r="Q159" s="47"/>
      <c r="R159" s="47"/>
      <c r="S159" s="405" t="str">
        <f t="shared" si="17"/>
        <v/>
      </c>
      <c r="T159" s="17">
        <f>+IFERROR(IF(COUNT(K159,S159),ROUND(SUM(S159,K159)/SUM('Shareholding Pattern'!$L$57,'Shareholding Pattern'!$T$57)*100,2),""),0)</f>
        <v>0</v>
      </c>
      <c r="U159" s="47"/>
      <c r="V159" s="17" t="str">
        <f t="shared" si="18"/>
        <v/>
      </c>
      <c r="W159" s="47"/>
      <c r="X159" s="17" t="str">
        <f t="shared" si="19"/>
        <v/>
      </c>
      <c r="Y159" s="47">
        <v>0</v>
      </c>
      <c r="Z159" s="284">
        <v>157</v>
      </c>
      <c r="AA159" s="334" t="s">
        <v>520</v>
      </c>
      <c r="AB159" s="11"/>
      <c r="AC159" s="11">
        <f t="shared" si="20"/>
        <v>1</v>
      </c>
    </row>
    <row r="160" spans="5:29" ht="24.75" customHeight="1">
      <c r="E160" s="195">
        <v>146</v>
      </c>
      <c r="F160" s="402" t="s">
        <v>865</v>
      </c>
      <c r="G160" s="403"/>
      <c r="H160" s="47">
        <v>300</v>
      </c>
      <c r="I160" s="47"/>
      <c r="J160" s="47"/>
      <c r="K160" s="405">
        <f t="shared" si="14"/>
        <v>300</v>
      </c>
      <c r="L160" s="51">
        <f>+IFERROR(IF(COUNT(K160),ROUND(K160/'Shareholding Pattern'!$L$57*100,2),""),0)</f>
        <v>0</v>
      </c>
      <c r="M160" s="207">
        <f t="shared" si="15"/>
        <v>300</v>
      </c>
      <c r="N160" s="207"/>
      <c r="O160" s="285">
        <f t="shared" si="16"/>
        <v>300</v>
      </c>
      <c r="P160" s="51">
        <f>+IFERROR(IF(COUNT(O160),ROUND(O160/('Shareholding Pattern'!$P$58)*100,2),""),0)</f>
        <v>0</v>
      </c>
      <c r="Q160" s="47"/>
      <c r="R160" s="47"/>
      <c r="S160" s="405" t="str">
        <f t="shared" si="17"/>
        <v/>
      </c>
      <c r="T160" s="17">
        <f>+IFERROR(IF(COUNT(K160,S160),ROUND(SUM(S160,K160)/SUM('Shareholding Pattern'!$L$57,'Shareholding Pattern'!$T$57)*100,2),""),0)</f>
        <v>0</v>
      </c>
      <c r="U160" s="47"/>
      <c r="V160" s="17" t="str">
        <f t="shared" si="18"/>
        <v/>
      </c>
      <c r="W160" s="47"/>
      <c r="X160" s="17" t="str">
        <f t="shared" si="19"/>
        <v/>
      </c>
      <c r="Y160" s="47">
        <v>0</v>
      </c>
      <c r="Z160" s="284">
        <v>158</v>
      </c>
      <c r="AA160" s="334" t="s">
        <v>520</v>
      </c>
      <c r="AB160" s="11"/>
      <c r="AC160" s="11">
        <f t="shared" si="20"/>
        <v>1</v>
      </c>
    </row>
    <row r="161" spans="5:29" ht="24.75" customHeight="1">
      <c r="E161" s="195">
        <v>147</v>
      </c>
      <c r="F161" s="402" t="s">
        <v>866</v>
      </c>
      <c r="G161" s="403"/>
      <c r="H161" s="47">
        <v>300</v>
      </c>
      <c r="I161" s="47"/>
      <c r="J161" s="47"/>
      <c r="K161" s="405">
        <f t="shared" si="14"/>
        <v>300</v>
      </c>
      <c r="L161" s="51">
        <f>+IFERROR(IF(COUNT(K161),ROUND(K161/'Shareholding Pattern'!$L$57*100,2),""),0)</f>
        <v>0</v>
      </c>
      <c r="M161" s="207">
        <f t="shared" si="15"/>
        <v>300</v>
      </c>
      <c r="N161" s="207"/>
      <c r="O161" s="285">
        <f t="shared" si="16"/>
        <v>300</v>
      </c>
      <c r="P161" s="51">
        <f>+IFERROR(IF(COUNT(O161),ROUND(O161/('Shareholding Pattern'!$P$58)*100,2),""),0)</f>
        <v>0</v>
      </c>
      <c r="Q161" s="47"/>
      <c r="R161" s="47"/>
      <c r="S161" s="405" t="str">
        <f t="shared" si="17"/>
        <v/>
      </c>
      <c r="T161" s="17">
        <f>+IFERROR(IF(COUNT(K161,S161),ROUND(SUM(S161,K161)/SUM('Shareholding Pattern'!$L$57,'Shareholding Pattern'!$T$57)*100,2),""),0)</f>
        <v>0</v>
      </c>
      <c r="U161" s="47"/>
      <c r="V161" s="17" t="str">
        <f t="shared" si="18"/>
        <v/>
      </c>
      <c r="W161" s="47"/>
      <c r="X161" s="17" t="str">
        <f t="shared" si="19"/>
        <v/>
      </c>
      <c r="Y161" s="47">
        <v>0</v>
      </c>
      <c r="Z161" s="284">
        <v>159</v>
      </c>
      <c r="AA161" s="334" t="s">
        <v>520</v>
      </c>
      <c r="AB161" s="11"/>
      <c r="AC161" s="11">
        <f t="shared" si="20"/>
        <v>1</v>
      </c>
    </row>
    <row r="162" spans="5:29" ht="24.75" customHeight="1">
      <c r="E162" s="195">
        <v>148</v>
      </c>
      <c r="F162" s="402" t="s">
        <v>867</v>
      </c>
      <c r="G162" s="403"/>
      <c r="H162" s="47">
        <v>1000</v>
      </c>
      <c r="I162" s="47"/>
      <c r="J162" s="47"/>
      <c r="K162" s="405">
        <f t="shared" si="14"/>
        <v>1000</v>
      </c>
      <c r="L162" s="51">
        <f>+IFERROR(IF(COUNT(K162),ROUND(K162/'Shareholding Pattern'!$L$57*100,2),""),0)</f>
        <v>0</v>
      </c>
      <c r="M162" s="207">
        <f t="shared" si="15"/>
        <v>1000</v>
      </c>
      <c r="N162" s="207"/>
      <c r="O162" s="285">
        <f t="shared" si="16"/>
        <v>1000</v>
      </c>
      <c r="P162" s="51">
        <f>+IFERROR(IF(COUNT(O162),ROUND(O162/('Shareholding Pattern'!$P$58)*100,2),""),0)</f>
        <v>0</v>
      </c>
      <c r="Q162" s="47"/>
      <c r="R162" s="47"/>
      <c r="S162" s="405" t="str">
        <f t="shared" si="17"/>
        <v/>
      </c>
      <c r="T162" s="17">
        <f>+IFERROR(IF(COUNT(K162,S162),ROUND(SUM(S162,K162)/SUM('Shareholding Pattern'!$L$57,'Shareholding Pattern'!$T$57)*100,2),""),0)</f>
        <v>0</v>
      </c>
      <c r="U162" s="47"/>
      <c r="V162" s="17" t="str">
        <f t="shared" si="18"/>
        <v/>
      </c>
      <c r="W162" s="47"/>
      <c r="X162" s="17" t="str">
        <f t="shared" si="19"/>
        <v/>
      </c>
      <c r="Y162" s="47">
        <v>0</v>
      </c>
      <c r="Z162" s="284">
        <v>160</v>
      </c>
      <c r="AA162" s="334" t="s">
        <v>520</v>
      </c>
      <c r="AB162" s="11"/>
      <c r="AC162" s="11">
        <f t="shared" si="20"/>
        <v>1</v>
      </c>
    </row>
    <row r="163" spans="5:29" ht="24.75" customHeight="1">
      <c r="E163" s="195">
        <v>149</v>
      </c>
      <c r="F163" s="402" t="s">
        <v>867</v>
      </c>
      <c r="G163" s="403"/>
      <c r="H163" s="47">
        <v>1000</v>
      </c>
      <c r="I163" s="47"/>
      <c r="J163" s="47"/>
      <c r="K163" s="405">
        <f t="shared" si="14"/>
        <v>1000</v>
      </c>
      <c r="L163" s="51">
        <f>+IFERROR(IF(COUNT(K163),ROUND(K163/'Shareholding Pattern'!$L$57*100,2),""),0)</f>
        <v>0</v>
      </c>
      <c r="M163" s="207">
        <f t="shared" si="15"/>
        <v>1000</v>
      </c>
      <c r="N163" s="207"/>
      <c r="O163" s="285">
        <f t="shared" si="16"/>
        <v>1000</v>
      </c>
      <c r="P163" s="51">
        <f>+IFERROR(IF(COUNT(O163),ROUND(O163/('Shareholding Pattern'!$P$58)*100,2),""),0)</f>
        <v>0</v>
      </c>
      <c r="Q163" s="47"/>
      <c r="R163" s="47"/>
      <c r="S163" s="405" t="str">
        <f t="shared" si="17"/>
        <v/>
      </c>
      <c r="T163" s="17">
        <f>+IFERROR(IF(COUNT(K163,S163),ROUND(SUM(S163,K163)/SUM('Shareholding Pattern'!$L$57,'Shareholding Pattern'!$T$57)*100,2),""),0)</f>
        <v>0</v>
      </c>
      <c r="U163" s="47"/>
      <c r="V163" s="17" t="str">
        <f t="shared" si="18"/>
        <v/>
      </c>
      <c r="W163" s="47"/>
      <c r="X163" s="17" t="str">
        <f t="shared" si="19"/>
        <v/>
      </c>
      <c r="Y163" s="47">
        <v>0</v>
      </c>
      <c r="Z163" s="284">
        <v>161</v>
      </c>
      <c r="AA163" s="334" t="s">
        <v>520</v>
      </c>
      <c r="AB163" s="11"/>
      <c r="AC163" s="11">
        <f t="shared" si="20"/>
        <v>1</v>
      </c>
    </row>
    <row r="164" spans="5:29" ht="24.75" customHeight="1">
      <c r="E164" s="195">
        <v>150</v>
      </c>
      <c r="F164" s="402" t="s">
        <v>868</v>
      </c>
      <c r="G164" s="403"/>
      <c r="H164" s="47">
        <v>500</v>
      </c>
      <c r="I164" s="47"/>
      <c r="J164" s="47"/>
      <c r="K164" s="405">
        <f t="shared" si="14"/>
        <v>500</v>
      </c>
      <c r="L164" s="51">
        <f>+IFERROR(IF(COUNT(K164),ROUND(K164/'Shareholding Pattern'!$L$57*100,2),""),0)</f>
        <v>0</v>
      </c>
      <c r="M164" s="207">
        <f t="shared" si="15"/>
        <v>500</v>
      </c>
      <c r="N164" s="207"/>
      <c r="O164" s="285">
        <f t="shared" si="16"/>
        <v>500</v>
      </c>
      <c r="P164" s="51">
        <f>+IFERROR(IF(COUNT(O164),ROUND(O164/('Shareholding Pattern'!$P$58)*100,2),""),0)</f>
        <v>0</v>
      </c>
      <c r="Q164" s="47"/>
      <c r="R164" s="47"/>
      <c r="S164" s="405" t="str">
        <f t="shared" si="17"/>
        <v/>
      </c>
      <c r="T164" s="17">
        <f>+IFERROR(IF(COUNT(K164,S164),ROUND(SUM(S164,K164)/SUM('Shareholding Pattern'!$L$57,'Shareholding Pattern'!$T$57)*100,2),""),0)</f>
        <v>0</v>
      </c>
      <c r="U164" s="47"/>
      <c r="V164" s="17" t="str">
        <f t="shared" si="18"/>
        <v/>
      </c>
      <c r="W164" s="47"/>
      <c r="X164" s="17" t="str">
        <f t="shared" si="19"/>
        <v/>
      </c>
      <c r="Y164" s="47">
        <v>0</v>
      </c>
      <c r="Z164" s="284">
        <v>162</v>
      </c>
      <c r="AA164" s="334" t="s">
        <v>520</v>
      </c>
      <c r="AB164" s="11"/>
      <c r="AC164" s="11">
        <f t="shared" si="20"/>
        <v>1</v>
      </c>
    </row>
    <row r="165" spans="5:29" ht="24.75" customHeight="1">
      <c r="E165" s="195">
        <v>151</v>
      </c>
      <c r="F165" s="402" t="s">
        <v>869</v>
      </c>
      <c r="G165" s="403"/>
      <c r="H165" s="47">
        <v>500</v>
      </c>
      <c r="I165" s="47"/>
      <c r="J165" s="47"/>
      <c r="K165" s="405">
        <f t="shared" si="14"/>
        <v>500</v>
      </c>
      <c r="L165" s="51">
        <f>+IFERROR(IF(COUNT(K165),ROUND(K165/'Shareholding Pattern'!$L$57*100,2),""),0)</f>
        <v>0</v>
      </c>
      <c r="M165" s="207">
        <f t="shared" si="15"/>
        <v>500</v>
      </c>
      <c r="N165" s="207"/>
      <c r="O165" s="285">
        <f t="shared" si="16"/>
        <v>500</v>
      </c>
      <c r="P165" s="51">
        <f>+IFERROR(IF(COUNT(O165),ROUND(O165/('Shareholding Pattern'!$P$58)*100,2),""),0)</f>
        <v>0</v>
      </c>
      <c r="Q165" s="47"/>
      <c r="R165" s="47"/>
      <c r="S165" s="405" t="str">
        <f t="shared" si="17"/>
        <v/>
      </c>
      <c r="T165" s="17">
        <f>+IFERROR(IF(COUNT(K165,S165),ROUND(SUM(S165,K165)/SUM('Shareholding Pattern'!$L$57,'Shareholding Pattern'!$T$57)*100,2),""),0)</f>
        <v>0</v>
      </c>
      <c r="U165" s="47"/>
      <c r="V165" s="17" t="str">
        <f t="shared" si="18"/>
        <v/>
      </c>
      <c r="W165" s="47"/>
      <c r="X165" s="17" t="str">
        <f t="shared" si="19"/>
        <v/>
      </c>
      <c r="Y165" s="47">
        <v>0</v>
      </c>
      <c r="Z165" s="284">
        <v>163</v>
      </c>
      <c r="AA165" s="334" t="s">
        <v>520</v>
      </c>
      <c r="AB165" s="11"/>
      <c r="AC165" s="11">
        <f t="shared" si="20"/>
        <v>1</v>
      </c>
    </row>
    <row r="166" spans="5:29" ht="24.75" customHeight="1">
      <c r="E166" s="195">
        <v>152</v>
      </c>
      <c r="F166" s="402" t="s">
        <v>870</v>
      </c>
      <c r="G166" s="403"/>
      <c r="H166" s="47">
        <v>500</v>
      </c>
      <c r="I166" s="47"/>
      <c r="J166" s="47"/>
      <c r="K166" s="405">
        <f t="shared" si="14"/>
        <v>500</v>
      </c>
      <c r="L166" s="51">
        <f>+IFERROR(IF(COUNT(K166),ROUND(K166/'Shareholding Pattern'!$L$57*100,2),""),0)</f>
        <v>0</v>
      </c>
      <c r="M166" s="207">
        <f t="shared" si="15"/>
        <v>500</v>
      </c>
      <c r="N166" s="207"/>
      <c r="O166" s="285">
        <f t="shared" si="16"/>
        <v>500</v>
      </c>
      <c r="P166" s="51">
        <f>+IFERROR(IF(COUNT(O166),ROUND(O166/('Shareholding Pattern'!$P$58)*100,2),""),0)</f>
        <v>0</v>
      </c>
      <c r="Q166" s="47"/>
      <c r="R166" s="47"/>
      <c r="S166" s="405" t="str">
        <f t="shared" si="17"/>
        <v/>
      </c>
      <c r="T166" s="17">
        <f>+IFERROR(IF(COUNT(K166,S166),ROUND(SUM(S166,K166)/SUM('Shareholding Pattern'!$L$57,'Shareholding Pattern'!$T$57)*100,2),""),0)</f>
        <v>0</v>
      </c>
      <c r="U166" s="47"/>
      <c r="V166" s="17" t="str">
        <f t="shared" si="18"/>
        <v/>
      </c>
      <c r="W166" s="47"/>
      <c r="X166" s="17" t="str">
        <f t="shared" si="19"/>
        <v/>
      </c>
      <c r="Y166" s="47">
        <v>0</v>
      </c>
      <c r="Z166" s="284">
        <v>164</v>
      </c>
      <c r="AA166" s="334" t="s">
        <v>520</v>
      </c>
      <c r="AB166" s="11"/>
      <c r="AC166" s="11">
        <f t="shared" si="20"/>
        <v>1</v>
      </c>
    </row>
    <row r="167" spans="5:29" ht="24.75" customHeight="1">
      <c r="E167" s="195">
        <v>153</v>
      </c>
      <c r="F167" s="402" t="s">
        <v>871</v>
      </c>
      <c r="G167" s="403"/>
      <c r="H167" s="47">
        <v>200</v>
      </c>
      <c r="I167" s="47"/>
      <c r="J167" s="47"/>
      <c r="K167" s="405">
        <f t="shared" si="14"/>
        <v>200</v>
      </c>
      <c r="L167" s="51">
        <f>+IFERROR(IF(COUNT(K167),ROUND(K167/'Shareholding Pattern'!$L$57*100,2),""),0)</f>
        <v>0</v>
      </c>
      <c r="M167" s="207">
        <f t="shared" si="15"/>
        <v>200</v>
      </c>
      <c r="N167" s="207"/>
      <c r="O167" s="285">
        <f t="shared" si="16"/>
        <v>200</v>
      </c>
      <c r="P167" s="51">
        <f>+IFERROR(IF(COUNT(O167),ROUND(O167/('Shareholding Pattern'!$P$58)*100,2),""),0)</f>
        <v>0</v>
      </c>
      <c r="Q167" s="47"/>
      <c r="R167" s="47"/>
      <c r="S167" s="405" t="str">
        <f t="shared" si="17"/>
        <v/>
      </c>
      <c r="T167" s="17">
        <f>+IFERROR(IF(COUNT(K167,S167),ROUND(SUM(S167,K167)/SUM('Shareholding Pattern'!$L$57,'Shareholding Pattern'!$T$57)*100,2),""),0)</f>
        <v>0</v>
      </c>
      <c r="U167" s="47"/>
      <c r="V167" s="17" t="str">
        <f t="shared" si="18"/>
        <v/>
      </c>
      <c r="W167" s="47"/>
      <c r="X167" s="17" t="str">
        <f t="shared" si="19"/>
        <v/>
      </c>
      <c r="Y167" s="47">
        <v>0</v>
      </c>
      <c r="Z167" s="284">
        <v>165</v>
      </c>
      <c r="AA167" s="334" t="s">
        <v>520</v>
      </c>
      <c r="AB167" s="11"/>
      <c r="AC167" s="11">
        <f t="shared" si="20"/>
        <v>1</v>
      </c>
    </row>
    <row r="168" spans="5:29" ht="24.75" customHeight="1">
      <c r="E168" s="195">
        <v>154</v>
      </c>
      <c r="F168" s="402" t="s">
        <v>872</v>
      </c>
      <c r="G168" s="403"/>
      <c r="H168" s="47">
        <v>500</v>
      </c>
      <c r="I168" s="47"/>
      <c r="J168" s="47"/>
      <c r="K168" s="405">
        <f t="shared" si="14"/>
        <v>500</v>
      </c>
      <c r="L168" s="51">
        <f>+IFERROR(IF(COUNT(K168),ROUND(K168/'Shareholding Pattern'!$L$57*100,2),""),0)</f>
        <v>0</v>
      </c>
      <c r="M168" s="207">
        <f t="shared" si="15"/>
        <v>500</v>
      </c>
      <c r="N168" s="207"/>
      <c r="O168" s="285">
        <f t="shared" si="16"/>
        <v>500</v>
      </c>
      <c r="P168" s="51">
        <f>+IFERROR(IF(COUNT(O168),ROUND(O168/('Shareholding Pattern'!$P$58)*100,2),""),0)</f>
        <v>0</v>
      </c>
      <c r="Q168" s="47"/>
      <c r="R168" s="47"/>
      <c r="S168" s="405" t="str">
        <f t="shared" si="17"/>
        <v/>
      </c>
      <c r="T168" s="17">
        <f>+IFERROR(IF(COUNT(K168,S168),ROUND(SUM(S168,K168)/SUM('Shareholding Pattern'!$L$57,'Shareholding Pattern'!$T$57)*100,2),""),0)</f>
        <v>0</v>
      </c>
      <c r="U168" s="47"/>
      <c r="V168" s="17" t="str">
        <f t="shared" si="18"/>
        <v/>
      </c>
      <c r="W168" s="47"/>
      <c r="X168" s="17" t="str">
        <f t="shared" si="19"/>
        <v/>
      </c>
      <c r="Y168" s="47">
        <v>0</v>
      </c>
      <c r="Z168" s="284">
        <v>166</v>
      </c>
      <c r="AA168" s="334" t="s">
        <v>520</v>
      </c>
      <c r="AB168" s="11"/>
      <c r="AC168" s="11">
        <f t="shared" si="20"/>
        <v>1</v>
      </c>
    </row>
    <row r="169" spans="5:29" ht="24.75" customHeight="1">
      <c r="E169" s="195">
        <v>155</v>
      </c>
      <c r="F169" s="402" t="s">
        <v>873</v>
      </c>
      <c r="G169" s="403"/>
      <c r="H169" s="47">
        <v>1000</v>
      </c>
      <c r="I169" s="47"/>
      <c r="J169" s="47"/>
      <c r="K169" s="405">
        <f t="shared" si="14"/>
        <v>1000</v>
      </c>
      <c r="L169" s="51">
        <f>+IFERROR(IF(COUNT(K169),ROUND(K169/'Shareholding Pattern'!$L$57*100,2),""),0)</f>
        <v>0</v>
      </c>
      <c r="M169" s="207">
        <f t="shared" si="15"/>
        <v>1000</v>
      </c>
      <c r="N169" s="207"/>
      <c r="O169" s="285">
        <f t="shared" si="16"/>
        <v>1000</v>
      </c>
      <c r="P169" s="51">
        <f>+IFERROR(IF(COUNT(O169),ROUND(O169/('Shareholding Pattern'!$P$58)*100,2),""),0)</f>
        <v>0</v>
      </c>
      <c r="Q169" s="47"/>
      <c r="R169" s="47"/>
      <c r="S169" s="405" t="str">
        <f t="shared" si="17"/>
        <v/>
      </c>
      <c r="T169" s="17">
        <f>+IFERROR(IF(COUNT(K169,S169),ROUND(SUM(S169,K169)/SUM('Shareholding Pattern'!$L$57,'Shareholding Pattern'!$T$57)*100,2),""),0)</f>
        <v>0</v>
      </c>
      <c r="U169" s="47"/>
      <c r="V169" s="17" t="str">
        <f t="shared" si="18"/>
        <v/>
      </c>
      <c r="W169" s="47"/>
      <c r="X169" s="17" t="str">
        <f t="shared" si="19"/>
        <v/>
      </c>
      <c r="Y169" s="47">
        <v>0</v>
      </c>
      <c r="Z169" s="284">
        <v>167</v>
      </c>
      <c r="AA169" s="334" t="s">
        <v>520</v>
      </c>
      <c r="AB169" s="11"/>
      <c r="AC169" s="11">
        <f t="shared" si="20"/>
        <v>1</v>
      </c>
    </row>
    <row r="170" spans="5:29" ht="24.75" customHeight="1">
      <c r="E170" s="195">
        <v>156</v>
      </c>
      <c r="F170" s="402" t="s">
        <v>874</v>
      </c>
      <c r="G170" s="403"/>
      <c r="H170" s="47">
        <v>1000</v>
      </c>
      <c r="I170" s="47"/>
      <c r="J170" s="47"/>
      <c r="K170" s="405">
        <f t="shared" si="14"/>
        <v>1000</v>
      </c>
      <c r="L170" s="51">
        <f>+IFERROR(IF(COUNT(K170),ROUND(K170/'Shareholding Pattern'!$L$57*100,2),""),0)</f>
        <v>0</v>
      </c>
      <c r="M170" s="207">
        <f t="shared" si="15"/>
        <v>1000</v>
      </c>
      <c r="N170" s="207"/>
      <c r="O170" s="285">
        <f t="shared" si="16"/>
        <v>1000</v>
      </c>
      <c r="P170" s="51">
        <f>+IFERROR(IF(COUNT(O170),ROUND(O170/('Shareholding Pattern'!$P$58)*100,2),""),0)</f>
        <v>0</v>
      </c>
      <c r="Q170" s="47"/>
      <c r="R170" s="47"/>
      <c r="S170" s="405" t="str">
        <f t="shared" si="17"/>
        <v/>
      </c>
      <c r="T170" s="17">
        <f>+IFERROR(IF(COUNT(K170,S170),ROUND(SUM(S170,K170)/SUM('Shareholding Pattern'!$L$57,'Shareholding Pattern'!$T$57)*100,2),""),0)</f>
        <v>0</v>
      </c>
      <c r="U170" s="47"/>
      <c r="V170" s="17" t="str">
        <f t="shared" si="18"/>
        <v/>
      </c>
      <c r="W170" s="47"/>
      <c r="X170" s="17" t="str">
        <f t="shared" si="19"/>
        <v/>
      </c>
      <c r="Y170" s="47">
        <v>0</v>
      </c>
      <c r="Z170" s="284">
        <v>168</v>
      </c>
      <c r="AA170" s="334" t="s">
        <v>520</v>
      </c>
      <c r="AB170" s="11"/>
      <c r="AC170" s="11">
        <f t="shared" si="20"/>
        <v>1</v>
      </c>
    </row>
    <row r="171" spans="5:29" ht="24.75" customHeight="1">
      <c r="E171" s="195">
        <v>157</v>
      </c>
      <c r="F171" s="402" t="s">
        <v>875</v>
      </c>
      <c r="G171" s="403"/>
      <c r="H171" s="47">
        <v>500</v>
      </c>
      <c r="I171" s="47"/>
      <c r="J171" s="47"/>
      <c r="K171" s="405">
        <f t="shared" si="14"/>
        <v>500</v>
      </c>
      <c r="L171" s="51">
        <f>+IFERROR(IF(COUNT(K171),ROUND(K171/'Shareholding Pattern'!$L$57*100,2),""),0)</f>
        <v>0</v>
      </c>
      <c r="M171" s="207">
        <f t="shared" si="15"/>
        <v>500</v>
      </c>
      <c r="N171" s="207"/>
      <c r="O171" s="285">
        <f t="shared" si="16"/>
        <v>500</v>
      </c>
      <c r="P171" s="51">
        <f>+IFERROR(IF(COUNT(O171),ROUND(O171/('Shareholding Pattern'!$P$58)*100,2),""),0)</f>
        <v>0</v>
      </c>
      <c r="Q171" s="47"/>
      <c r="R171" s="47"/>
      <c r="S171" s="405" t="str">
        <f t="shared" si="17"/>
        <v/>
      </c>
      <c r="T171" s="17">
        <f>+IFERROR(IF(COUNT(K171,S171),ROUND(SUM(S171,K171)/SUM('Shareholding Pattern'!$L$57,'Shareholding Pattern'!$T$57)*100,2),""),0)</f>
        <v>0</v>
      </c>
      <c r="U171" s="47"/>
      <c r="V171" s="17" t="str">
        <f t="shared" si="18"/>
        <v/>
      </c>
      <c r="W171" s="47"/>
      <c r="X171" s="17" t="str">
        <f t="shared" si="19"/>
        <v/>
      </c>
      <c r="Y171" s="47">
        <v>0</v>
      </c>
      <c r="Z171" s="284">
        <v>169</v>
      </c>
      <c r="AA171" s="334" t="s">
        <v>520</v>
      </c>
      <c r="AB171" s="11"/>
      <c r="AC171" s="11">
        <f t="shared" si="20"/>
        <v>1</v>
      </c>
    </row>
    <row r="172" spans="5:29" ht="24.75" customHeight="1">
      <c r="E172" s="195">
        <v>158</v>
      </c>
      <c r="F172" s="402" t="s">
        <v>876</v>
      </c>
      <c r="G172" s="403"/>
      <c r="H172" s="47">
        <v>700</v>
      </c>
      <c r="I172" s="47"/>
      <c r="J172" s="47"/>
      <c r="K172" s="405">
        <f t="shared" si="14"/>
        <v>700</v>
      </c>
      <c r="L172" s="51">
        <f>+IFERROR(IF(COUNT(K172),ROUND(K172/'Shareholding Pattern'!$L$57*100,2),""),0)</f>
        <v>0</v>
      </c>
      <c r="M172" s="207">
        <f t="shared" si="15"/>
        <v>700</v>
      </c>
      <c r="N172" s="207"/>
      <c r="O172" s="285">
        <f t="shared" si="16"/>
        <v>700</v>
      </c>
      <c r="P172" s="51">
        <f>+IFERROR(IF(COUNT(O172),ROUND(O172/('Shareholding Pattern'!$P$58)*100,2),""),0)</f>
        <v>0</v>
      </c>
      <c r="Q172" s="47"/>
      <c r="R172" s="47"/>
      <c r="S172" s="405" t="str">
        <f t="shared" si="17"/>
        <v/>
      </c>
      <c r="T172" s="17">
        <f>+IFERROR(IF(COUNT(K172,S172),ROUND(SUM(S172,K172)/SUM('Shareholding Pattern'!$L$57,'Shareholding Pattern'!$T$57)*100,2),""),0)</f>
        <v>0</v>
      </c>
      <c r="U172" s="47"/>
      <c r="V172" s="17" t="str">
        <f t="shared" si="18"/>
        <v/>
      </c>
      <c r="W172" s="47"/>
      <c r="X172" s="17" t="str">
        <f t="shared" si="19"/>
        <v/>
      </c>
      <c r="Y172" s="47">
        <v>0</v>
      </c>
      <c r="Z172" s="284">
        <v>170</v>
      </c>
      <c r="AA172" s="334" t="s">
        <v>520</v>
      </c>
      <c r="AB172" s="11"/>
      <c r="AC172" s="11">
        <f t="shared" si="20"/>
        <v>1</v>
      </c>
    </row>
    <row r="173" spans="5:29" ht="24.75" customHeight="1">
      <c r="E173" s="195">
        <v>159</v>
      </c>
      <c r="F173" s="402" t="s">
        <v>877</v>
      </c>
      <c r="G173" s="403"/>
      <c r="H173" s="47">
        <v>0</v>
      </c>
      <c r="I173" s="47"/>
      <c r="J173" s="47"/>
      <c r="K173" s="405">
        <f t="shared" si="14"/>
        <v>0</v>
      </c>
      <c r="L173" s="51">
        <f>+IFERROR(IF(COUNT(K173),ROUND(K173/'Shareholding Pattern'!$L$57*100,2),""),0)</f>
        <v>0</v>
      </c>
      <c r="M173" s="207">
        <f t="shared" si="15"/>
        <v>0</v>
      </c>
      <c r="N173" s="207"/>
      <c r="O173" s="285">
        <f t="shared" si="16"/>
        <v>0</v>
      </c>
      <c r="P173" s="51">
        <f>+IFERROR(IF(COUNT(O173),ROUND(O173/('Shareholding Pattern'!$P$58)*100,2),""),0)</f>
        <v>0</v>
      </c>
      <c r="Q173" s="47"/>
      <c r="R173" s="47"/>
      <c r="S173" s="405" t="str">
        <f t="shared" si="17"/>
        <v/>
      </c>
      <c r="T173" s="17">
        <f>+IFERROR(IF(COUNT(K173,S173),ROUND(SUM(S173,K173)/SUM('Shareholding Pattern'!$L$57,'Shareholding Pattern'!$T$57)*100,2),""),0)</f>
        <v>0</v>
      </c>
      <c r="U173" s="47"/>
      <c r="V173" s="17" t="str">
        <f t="shared" si="18"/>
        <v/>
      </c>
      <c r="W173" s="47"/>
      <c r="X173" s="17" t="str">
        <f t="shared" si="19"/>
        <v/>
      </c>
      <c r="Y173" s="47">
        <v>0</v>
      </c>
      <c r="Z173" s="284">
        <v>171</v>
      </c>
      <c r="AA173" s="334" t="s">
        <v>520</v>
      </c>
      <c r="AB173" s="11"/>
      <c r="AC173" s="11">
        <f t="shared" si="20"/>
        <v>0</v>
      </c>
    </row>
    <row r="174" spans="5:29" ht="24.75" customHeight="1">
      <c r="E174" s="195">
        <v>160</v>
      </c>
      <c r="F174" s="402" t="s">
        <v>878</v>
      </c>
      <c r="G174" s="403"/>
      <c r="H174" s="47">
        <v>400</v>
      </c>
      <c r="I174" s="47"/>
      <c r="J174" s="47"/>
      <c r="K174" s="405">
        <f t="shared" si="14"/>
        <v>400</v>
      </c>
      <c r="L174" s="51">
        <f>+IFERROR(IF(COUNT(K174),ROUND(K174/'Shareholding Pattern'!$L$57*100,2),""),0)</f>
        <v>0</v>
      </c>
      <c r="M174" s="207">
        <f t="shared" si="15"/>
        <v>400</v>
      </c>
      <c r="N174" s="207"/>
      <c r="O174" s="285">
        <f t="shared" si="16"/>
        <v>400</v>
      </c>
      <c r="P174" s="51">
        <f>+IFERROR(IF(COUNT(O174),ROUND(O174/('Shareholding Pattern'!$P$58)*100,2),""),0)</f>
        <v>0</v>
      </c>
      <c r="Q174" s="47"/>
      <c r="R174" s="47"/>
      <c r="S174" s="405" t="str">
        <f t="shared" si="17"/>
        <v/>
      </c>
      <c r="T174" s="17">
        <f>+IFERROR(IF(COUNT(K174,S174),ROUND(SUM(S174,K174)/SUM('Shareholding Pattern'!$L$57,'Shareholding Pattern'!$T$57)*100,2),""),0)</f>
        <v>0</v>
      </c>
      <c r="U174" s="47"/>
      <c r="V174" s="17" t="str">
        <f t="shared" si="18"/>
        <v/>
      </c>
      <c r="W174" s="47"/>
      <c r="X174" s="17" t="str">
        <f t="shared" si="19"/>
        <v/>
      </c>
      <c r="Y174" s="47">
        <v>0</v>
      </c>
      <c r="Z174" s="284">
        <v>172</v>
      </c>
      <c r="AA174" s="334" t="s">
        <v>520</v>
      </c>
      <c r="AB174" s="11"/>
      <c r="AC174" s="11">
        <f t="shared" si="20"/>
        <v>1</v>
      </c>
    </row>
    <row r="175" spans="5:29" ht="24.75" customHeight="1">
      <c r="E175" s="195">
        <v>161</v>
      </c>
      <c r="F175" s="402" t="s">
        <v>879</v>
      </c>
      <c r="G175" s="403"/>
      <c r="H175" s="47">
        <v>400</v>
      </c>
      <c r="I175" s="47"/>
      <c r="J175" s="47"/>
      <c r="K175" s="405">
        <f t="shared" si="14"/>
        <v>400</v>
      </c>
      <c r="L175" s="51">
        <f>+IFERROR(IF(COUNT(K175),ROUND(K175/'Shareholding Pattern'!$L$57*100,2),""),0)</f>
        <v>0</v>
      </c>
      <c r="M175" s="207">
        <f t="shared" si="15"/>
        <v>400</v>
      </c>
      <c r="N175" s="207"/>
      <c r="O175" s="285">
        <f t="shared" si="16"/>
        <v>400</v>
      </c>
      <c r="P175" s="51">
        <f>+IFERROR(IF(COUNT(O175),ROUND(O175/('Shareholding Pattern'!$P$58)*100,2),""),0)</f>
        <v>0</v>
      </c>
      <c r="Q175" s="47"/>
      <c r="R175" s="47"/>
      <c r="S175" s="405" t="str">
        <f t="shared" si="17"/>
        <v/>
      </c>
      <c r="T175" s="17">
        <f>+IFERROR(IF(COUNT(K175,S175),ROUND(SUM(S175,K175)/SUM('Shareholding Pattern'!$L$57,'Shareholding Pattern'!$T$57)*100,2),""),0)</f>
        <v>0</v>
      </c>
      <c r="U175" s="47"/>
      <c r="V175" s="17" t="str">
        <f t="shared" si="18"/>
        <v/>
      </c>
      <c r="W175" s="47"/>
      <c r="X175" s="17" t="str">
        <f t="shared" si="19"/>
        <v/>
      </c>
      <c r="Y175" s="47">
        <v>0</v>
      </c>
      <c r="Z175" s="284">
        <v>173</v>
      </c>
      <c r="AA175" s="334" t="s">
        <v>520</v>
      </c>
      <c r="AB175" s="11"/>
      <c r="AC175" s="11">
        <f t="shared" si="20"/>
        <v>1</v>
      </c>
    </row>
    <row r="176" spans="5:29" ht="24.75" customHeight="1">
      <c r="E176" s="195">
        <v>162</v>
      </c>
      <c r="F176" s="402" t="s">
        <v>880</v>
      </c>
      <c r="G176" s="403"/>
      <c r="H176" s="47">
        <v>100</v>
      </c>
      <c r="I176" s="47"/>
      <c r="J176" s="47"/>
      <c r="K176" s="405">
        <f t="shared" si="14"/>
        <v>100</v>
      </c>
      <c r="L176" s="51">
        <f>+IFERROR(IF(COUNT(K176),ROUND(K176/'Shareholding Pattern'!$L$57*100,2),""),0)</f>
        <v>0</v>
      </c>
      <c r="M176" s="207">
        <f t="shared" si="15"/>
        <v>100</v>
      </c>
      <c r="N176" s="207"/>
      <c r="O176" s="285">
        <f t="shared" si="16"/>
        <v>100</v>
      </c>
      <c r="P176" s="51">
        <f>+IFERROR(IF(COUNT(O176),ROUND(O176/('Shareholding Pattern'!$P$58)*100,2),""),0)</f>
        <v>0</v>
      </c>
      <c r="Q176" s="47"/>
      <c r="R176" s="47"/>
      <c r="S176" s="405" t="str">
        <f t="shared" si="17"/>
        <v/>
      </c>
      <c r="T176" s="17">
        <f>+IFERROR(IF(COUNT(K176,S176),ROUND(SUM(S176,K176)/SUM('Shareholding Pattern'!$L$57,'Shareholding Pattern'!$T$57)*100,2),""),0)</f>
        <v>0</v>
      </c>
      <c r="U176" s="47"/>
      <c r="V176" s="17" t="str">
        <f t="shared" si="18"/>
        <v/>
      </c>
      <c r="W176" s="47"/>
      <c r="X176" s="17" t="str">
        <f t="shared" si="19"/>
        <v/>
      </c>
      <c r="Y176" s="47">
        <v>0</v>
      </c>
      <c r="Z176" s="284">
        <v>174</v>
      </c>
      <c r="AA176" s="334" t="s">
        <v>520</v>
      </c>
      <c r="AB176" s="11"/>
      <c r="AC176" s="11">
        <f t="shared" si="20"/>
        <v>1</v>
      </c>
    </row>
    <row r="177" spans="5:29" ht="24.75" customHeight="1">
      <c r="E177" s="195">
        <v>163</v>
      </c>
      <c r="F177" s="402" t="s">
        <v>881</v>
      </c>
      <c r="G177" s="403"/>
      <c r="H177" s="47">
        <v>500</v>
      </c>
      <c r="I177" s="47"/>
      <c r="J177" s="47"/>
      <c r="K177" s="405">
        <f t="shared" si="14"/>
        <v>500</v>
      </c>
      <c r="L177" s="51">
        <f>+IFERROR(IF(COUNT(K177),ROUND(K177/'Shareholding Pattern'!$L$57*100,2),""),0)</f>
        <v>0</v>
      </c>
      <c r="M177" s="207">
        <f t="shared" si="15"/>
        <v>500</v>
      </c>
      <c r="N177" s="207"/>
      <c r="O177" s="285">
        <f t="shared" si="16"/>
        <v>500</v>
      </c>
      <c r="P177" s="51">
        <f>+IFERROR(IF(COUNT(O177),ROUND(O177/('Shareholding Pattern'!$P$58)*100,2),""),0)</f>
        <v>0</v>
      </c>
      <c r="Q177" s="47"/>
      <c r="R177" s="47"/>
      <c r="S177" s="405" t="str">
        <f t="shared" si="17"/>
        <v/>
      </c>
      <c r="T177" s="17">
        <f>+IFERROR(IF(COUNT(K177,S177),ROUND(SUM(S177,K177)/SUM('Shareholding Pattern'!$L$57,'Shareholding Pattern'!$T$57)*100,2),""),0)</f>
        <v>0</v>
      </c>
      <c r="U177" s="47"/>
      <c r="V177" s="17" t="str">
        <f t="shared" si="18"/>
        <v/>
      </c>
      <c r="W177" s="47"/>
      <c r="X177" s="17" t="str">
        <f t="shared" si="19"/>
        <v/>
      </c>
      <c r="Y177" s="47">
        <v>0</v>
      </c>
      <c r="Z177" s="284">
        <v>175</v>
      </c>
      <c r="AA177" s="334" t="s">
        <v>520</v>
      </c>
      <c r="AB177" s="11"/>
      <c r="AC177" s="11">
        <f t="shared" si="20"/>
        <v>1</v>
      </c>
    </row>
    <row r="178" spans="5:29" ht="24.75" customHeight="1">
      <c r="E178" s="195">
        <v>164</v>
      </c>
      <c r="F178" s="402" t="s">
        <v>882</v>
      </c>
      <c r="G178" s="403"/>
      <c r="H178" s="47">
        <v>5000</v>
      </c>
      <c r="I178" s="47"/>
      <c r="J178" s="47"/>
      <c r="K178" s="405">
        <f t="shared" si="14"/>
        <v>5000</v>
      </c>
      <c r="L178" s="51">
        <f>+IFERROR(IF(COUNT(K178),ROUND(K178/'Shareholding Pattern'!$L$57*100,2),""),0)</f>
        <v>0.02</v>
      </c>
      <c r="M178" s="207">
        <f t="shared" si="15"/>
        <v>5000</v>
      </c>
      <c r="N178" s="207"/>
      <c r="O178" s="285">
        <f t="shared" si="16"/>
        <v>5000</v>
      </c>
      <c r="P178" s="51">
        <f>+IFERROR(IF(COUNT(O178),ROUND(O178/('Shareholding Pattern'!$P$58)*100,2),""),0)</f>
        <v>0.02</v>
      </c>
      <c r="Q178" s="47"/>
      <c r="R178" s="47"/>
      <c r="S178" s="405" t="str">
        <f t="shared" si="17"/>
        <v/>
      </c>
      <c r="T178" s="17">
        <f>+IFERROR(IF(COUNT(K178,S178),ROUND(SUM(S178,K178)/SUM('Shareholding Pattern'!$L$57,'Shareholding Pattern'!$T$57)*100,2),""),0)</f>
        <v>0.02</v>
      </c>
      <c r="U178" s="47"/>
      <c r="V178" s="17" t="str">
        <f t="shared" si="18"/>
        <v/>
      </c>
      <c r="W178" s="47"/>
      <c r="X178" s="17" t="str">
        <f t="shared" si="19"/>
        <v/>
      </c>
      <c r="Y178" s="47">
        <v>0</v>
      </c>
      <c r="Z178" s="284">
        <v>176</v>
      </c>
      <c r="AA178" s="334" t="s">
        <v>520</v>
      </c>
      <c r="AB178" s="11"/>
      <c r="AC178" s="11">
        <f t="shared" si="20"/>
        <v>1</v>
      </c>
    </row>
    <row r="179" spans="5:29" ht="24.75" customHeight="1">
      <c r="E179" s="195">
        <v>165</v>
      </c>
      <c r="F179" s="402" t="s">
        <v>883</v>
      </c>
      <c r="G179" s="403"/>
      <c r="H179" s="47">
        <v>200</v>
      </c>
      <c r="I179" s="47"/>
      <c r="J179" s="47"/>
      <c r="K179" s="405">
        <f t="shared" si="14"/>
        <v>200</v>
      </c>
      <c r="L179" s="51">
        <f>+IFERROR(IF(COUNT(K179),ROUND(K179/'Shareholding Pattern'!$L$57*100,2),""),0)</f>
        <v>0</v>
      </c>
      <c r="M179" s="207">
        <f t="shared" si="15"/>
        <v>200</v>
      </c>
      <c r="N179" s="207"/>
      <c r="O179" s="285">
        <f t="shared" si="16"/>
        <v>200</v>
      </c>
      <c r="P179" s="51">
        <f>+IFERROR(IF(COUNT(O179),ROUND(O179/('Shareholding Pattern'!$P$58)*100,2),""),0)</f>
        <v>0</v>
      </c>
      <c r="Q179" s="47"/>
      <c r="R179" s="47"/>
      <c r="S179" s="405" t="str">
        <f t="shared" si="17"/>
        <v/>
      </c>
      <c r="T179" s="17">
        <f>+IFERROR(IF(COUNT(K179,S179),ROUND(SUM(S179,K179)/SUM('Shareholding Pattern'!$L$57,'Shareholding Pattern'!$T$57)*100,2),""),0)</f>
        <v>0</v>
      </c>
      <c r="U179" s="47"/>
      <c r="V179" s="17" t="str">
        <f t="shared" si="18"/>
        <v/>
      </c>
      <c r="W179" s="47"/>
      <c r="X179" s="17" t="str">
        <f t="shared" si="19"/>
        <v/>
      </c>
      <c r="Y179" s="47">
        <v>0</v>
      </c>
      <c r="Z179" s="284">
        <v>177</v>
      </c>
      <c r="AA179" s="334" t="s">
        <v>520</v>
      </c>
      <c r="AB179" s="11"/>
      <c r="AC179" s="11">
        <f t="shared" si="20"/>
        <v>1</v>
      </c>
    </row>
    <row r="180" spans="5:29" ht="24.75" customHeight="1">
      <c r="E180" s="195">
        <v>166</v>
      </c>
      <c r="F180" s="402" t="s">
        <v>884</v>
      </c>
      <c r="G180" s="403"/>
      <c r="H180" s="47">
        <v>200</v>
      </c>
      <c r="I180" s="47"/>
      <c r="J180" s="47"/>
      <c r="K180" s="405">
        <f t="shared" si="14"/>
        <v>200</v>
      </c>
      <c r="L180" s="51">
        <f>+IFERROR(IF(COUNT(K180),ROUND(K180/'Shareholding Pattern'!$L$57*100,2),""),0)</f>
        <v>0</v>
      </c>
      <c r="M180" s="207">
        <f t="shared" si="15"/>
        <v>200</v>
      </c>
      <c r="N180" s="207"/>
      <c r="O180" s="285">
        <f t="shared" si="16"/>
        <v>200</v>
      </c>
      <c r="P180" s="51">
        <f>+IFERROR(IF(COUNT(O180),ROUND(O180/('Shareholding Pattern'!$P$58)*100,2),""),0)</f>
        <v>0</v>
      </c>
      <c r="Q180" s="47"/>
      <c r="R180" s="47"/>
      <c r="S180" s="405" t="str">
        <f t="shared" si="17"/>
        <v/>
      </c>
      <c r="T180" s="17">
        <f>+IFERROR(IF(COUNT(K180,S180),ROUND(SUM(S180,K180)/SUM('Shareholding Pattern'!$L$57,'Shareholding Pattern'!$T$57)*100,2),""),0)</f>
        <v>0</v>
      </c>
      <c r="U180" s="47"/>
      <c r="V180" s="17" t="str">
        <f t="shared" si="18"/>
        <v/>
      </c>
      <c r="W180" s="47"/>
      <c r="X180" s="17" t="str">
        <f t="shared" si="19"/>
        <v/>
      </c>
      <c r="Y180" s="47">
        <v>0</v>
      </c>
      <c r="Z180" s="284">
        <v>178</v>
      </c>
      <c r="AA180" s="334" t="s">
        <v>520</v>
      </c>
      <c r="AB180" s="11"/>
      <c r="AC180" s="11">
        <f t="shared" si="20"/>
        <v>1</v>
      </c>
    </row>
    <row r="181" spans="5:29" ht="24.75" customHeight="1">
      <c r="E181" s="195">
        <v>167</v>
      </c>
      <c r="F181" s="402" t="s">
        <v>885</v>
      </c>
      <c r="G181" s="403"/>
      <c r="H181" s="47">
        <v>1000</v>
      </c>
      <c r="I181" s="47"/>
      <c r="J181" s="47"/>
      <c r="K181" s="405">
        <f t="shared" si="14"/>
        <v>1000</v>
      </c>
      <c r="L181" s="51">
        <f>+IFERROR(IF(COUNT(K181),ROUND(K181/'Shareholding Pattern'!$L$57*100,2),""),0)</f>
        <v>0</v>
      </c>
      <c r="M181" s="207">
        <f t="shared" si="15"/>
        <v>1000</v>
      </c>
      <c r="N181" s="207"/>
      <c r="O181" s="285">
        <f t="shared" si="16"/>
        <v>1000</v>
      </c>
      <c r="P181" s="51">
        <f>+IFERROR(IF(COUNT(O181),ROUND(O181/('Shareholding Pattern'!$P$58)*100,2),""),0)</f>
        <v>0</v>
      </c>
      <c r="Q181" s="47"/>
      <c r="R181" s="47"/>
      <c r="S181" s="405" t="str">
        <f t="shared" si="17"/>
        <v/>
      </c>
      <c r="T181" s="17">
        <f>+IFERROR(IF(COUNT(K181,S181),ROUND(SUM(S181,K181)/SUM('Shareholding Pattern'!$L$57,'Shareholding Pattern'!$T$57)*100,2),""),0)</f>
        <v>0</v>
      </c>
      <c r="U181" s="47"/>
      <c r="V181" s="17" t="str">
        <f t="shared" si="18"/>
        <v/>
      </c>
      <c r="W181" s="47"/>
      <c r="X181" s="17" t="str">
        <f t="shared" si="19"/>
        <v/>
      </c>
      <c r="Y181" s="47">
        <v>0</v>
      </c>
      <c r="Z181" s="284">
        <v>179</v>
      </c>
      <c r="AA181" s="334" t="s">
        <v>520</v>
      </c>
      <c r="AB181" s="11"/>
      <c r="AC181" s="11">
        <f t="shared" si="20"/>
        <v>1</v>
      </c>
    </row>
    <row r="182" spans="5:29" ht="24.75" customHeight="1">
      <c r="E182" s="195">
        <v>168</v>
      </c>
      <c r="F182" s="402" t="s">
        <v>886</v>
      </c>
      <c r="G182" s="403"/>
      <c r="H182" s="47">
        <v>500</v>
      </c>
      <c r="I182" s="47"/>
      <c r="J182" s="47"/>
      <c r="K182" s="405">
        <f t="shared" si="14"/>
        <v>500</v>
      </c>
      <c r="L182" s="51">
        <f>+IFERROR(IF(COUNT(K182),ROUND(K182/'Shareholding Pattern'!$L$57*100,2),""),0)</f>
        <v>0</v>
      </c>
      <c r="M182" s="207">
        <f t="shared" si="15"/>
        <v>500</v>
      </c>
      <c r="N182" s="207"/>
      <c r="O182" s="285">
        <f t="shared" si="16"/>
        <v>500</v>
      </c>
      <c r="P182" s="51">
        <f>+IFERROR(IF(COUNT(O182),ROUND(O182/('Shareholding Pattern'!$P$58)*100,2),""),0)</f>
        <v>0</v>
      </c>
      <c r="Q182" s="47"/>
      <c r="R182" s="47"/>
      <c r="S182" s="405" t="str">
        <f t="shared" si="17"/>
        <v/>
      </c>
      <c r="T182" s="17">
        <f>+IFERROR(IF(COUNT(K182,S182),ROUND(SUM(S182,K182)/SUM('Shareholding Pattern'!$L$57,'Shareholding Pattern'!$T$57)*100,2),""),0)</f>
        <v>0</v>
      </c>
      <c r="U182" s="47"/>
      <c r="V182" s="17" t="str">
        <f t="shared" si="18"/>
        <v/>
      </c>
      <c r="W182" s="47"/>
      <c r="X182" s="17" t="str">
        <f t="shared" si="19"/>
        <v/>
      </c>
      <c r="Y182" s="47">
        <v>0</v>
      </c>
      <c r="Z182" s="284">
        <v>180</v>
      </c>
      <c r="AA182" s="334" t="s">
        <v>520</v>
      </c>
      <c r="AB182" s="11"/>
      <c r="AC182" s="11">
        <f t="shared" si="20"/>
        <v>1</v>
      </c>
    </row>
    <row r="183" spans="5:29" ht="24.75" customHeight="1">
      <c r="E183" s="195">
        <v>169</v>
      </c>
      <c r="F183" s="402" t="s">
        <v>887</v>
      </c>
      <c r="G183" s="403"/>
      <c r="H183" s="47">
        <v>2500</v>
      </c>
      <c r="I183" s="47"/>
      <c r="J183" s="47"/>
      <c r="K183" s="405">
        <f t="shared" si="14"/>
        <v>2500</v>
      </c>
      <c r="L183" s="51">
        <f>+IFERROR(IF(COUNT(K183),ROUND(K183/'Shareholding Pattern'!$L$57*100,2),""),0)</f>
        <v>0.01</v>
      </c>
      <c r="M183" s="207">
        <f t="shared" si="15"/>
        <v>2500</v>
      </c>
      <c r="N183" s="207"/>
      <c r="O183" s="285">
        <f t="shared" si="16"/>
        <v>2500</v>
      </c>
      <c r="P183" s="51">
        <f>+IFERROR(IF(COUNT(O183),ROUND(O183/('Shareholding Pattern'!$P$58)*100,2),""),0)</f>
        <v>0.01</v>
      </c>
      <c r="Q183" s="47"/>
      <c r="R183" s="47"/>
      <c r="S183" s="405" t="str">
        <f t="shared" si="17"/>
        <v/>
      </c>
      <c r="T183" s="17">
        <f>+IFERROR(IF(COUNT(K183,S183),ROUND(SUM(S183,K183)/SUM('Shareholding Pattern'!$L$57,'Shareholding Pattern'!$T$57)*100,2),""),0)</f>
        <v>0.01</v>
      </c>
      <c r="U183" s="47"/>
      <c r="V183" s="17" t="str">
        <f t="shared" si="18"/>
        <v/>
      </c>
      <c r="W183" s="47"/>
      <c r="X183" s="17" t="str">
        <f t="shared" si="19"/>
        <v/>
      </c>
      <c r="Y183" s="47">
        <v>0</v>
      </c>
      <c r="Z183" s="284">
        <v>181</v>
      </c>
      <c r="AA183" s="334" t="s">
        <v>520</v>
      </c>
      <c r="AB183" s="11"/>
      <c r="AC183" s="11">
        <f t="shared" si="20"/>
        <v>1</v>
      </c>
    </row>
    <row r="184" spans="5:29" ht="24.75" customHeight="1">
      <c r="E184" s="195">
        <v>170</v>
      </c>
      <c r="F184" s="402" t="s">
        <v>888</v>
      </c>
      <c r="G184" s="403"/>
      <c r="H184" s="47">
        <v>500</v>
      </c>
      <c r="I184" s="47"/>
      <c r="J184" s="47"/>
      <c r="K184" s="405">
        <f t="shared" si="14"/>
        <v>500</v>
      </c>
      <c r="L184" s="51">
        <f>+IFERROR(IF(COUNT(K184),ROUND(K184/'Shareholding Pattern'!$L$57*100,2),""),0)</f>
        <v>0</v>
      </c>
      <c r="M184" s="207">
        <f t="shared" si="15"/>
        <v>500</v>
      </c>
      <c r="N184" s="207"/>
      <c r="O184" s="285">
        <f t="shared" si="16"/>
        <v>500</v>
      </c>
      <c r="P184" s="51">
        <f>+IFERROR(IF(COUNT(O184),ROUND(O184/('Shareholding Pattern'!$P$58)*100,2),""),0)</f>
        <v>0</v>
      </c>
      <c r="Q184" s="47"/>
      <c r="R184" s="47"/>
      <c r="S184" s="405" t="str">
        <f t="shared" si="17"/>
        <v/>
      </c>
      <c r="T184" s="17">
        <f>+IFERROR(IF(COUNT(K184,S184),ROUND(SUM(S184,K184)/SUM('Shareholding Pattern'!$L$57,'Shareholding Pattern'!$T$57)*100,2),""),0)</f>
        <v>0</v>
      </c>
      <c r="U184" s="47"/>
      <c r="V184" s="17" t="str">
        <f t="shared" si="18"/>
        <v/>
      </c>
      <c r="W184" s="47"/>
      <c r="X184" s="17" t="str">
        <f t="shared" si="19"/>
        <v/>
      </c>
      <c r="Y184" s="47">
        <v>0</v>
      </c>
      <c r="Z184" s="284">
        <v>182</v>
      </c>
      <c r="AA184" s="334" t="s">
        <v>520</v>
      </c>
      <c r="AB184" s="11"/>
      <c r="AC184" s="11">
        <f t="shared" si="20"/>
        <v>1</v>
      </c>
    </row>
    <row r="185" spans="5:29" ht="24.75" customHeight="1">
      <c r="E185" s="195">
        <v>171</v>
      </c>
      <c r="F185" s="402" t="s">
        <v>889</v>
      </c>
      <c r="G185" s="403"/>
      <c r="H185" s="47">
        <v>500</v>
      </c>
      <c r="I185" s="47"/>
      <c r="J185" s="47"/>
      <c r="K185" s="405">
        <f t="shared" si="14"/>
        <v>500</v>
      </c>
      <c r="L185" s="51">
        <f>+IFERROR(IF(COUNT(K185),ROUND(K185/'Shareholding Pattern'!$L$57*100,2),""),0)</f>
        <v>0</v>
      </c>
      <c r="M185" s="207">
        <f t="shared" si="15"/>
        <v>500</v>
      </c>
      <c r="N185" s="207"/>
      <c r="O185" s="285">
        <f t="shared" si="16"/>
        <v>500</v>
      </c>
      <c r="P185" s="51">
        <f>+IFERROR(IF(COUNT(O185),ROUND(O185/('Shareholding Pattern'!$P$58)*100,2),""),0)</f>
        <v>0</v>
      </c>
      <c r="Q185" s="47"/>
      <c r="R185" s="47"/>
      <c r="S185" s="405" t="str">
        <f t="shared" si="17"/>
        <v/>
      </c>
      <c r="T185" s="17">
        <f>+IFERROR(IF(COUNT(K185,S185),ROUND(SUM(S185,K185)/SUM('Shareholding Pattern'!$L$57,'Shareholding Pattern'!$T$57)*100,2),""),0)</f>
        <v>0</v>
      </c>
      <c r="U185" s="47"/>
      <c r="V185" s="17" t="str">
        <f t="shared" si="18"/>
        <v/>
      </c>
      <c r="W185" s="47"/>
      <c r="X185" s="17" t="str">
        <f t="shared" si="19"/>
        <v/>
      </c>
      <c r="Y185" s="47">
        <v>0</v>
      </c>
      <c r="Z185" s="284">
        <v>183</v>
      </c>
      <c r="AA185" s="334" t="s">
        <v>520</v>
      </c>
      <c r="AB185" s="11"/>
      <c r="AC185" s="11">
        <f t="shared" si="20"/>
        <v>1</v>
      </c>
    </row>
    <row r="186" spans="5:29" ht="24.75" customHeight="1">
      <c r="E186" s="195">
        <v>172</v>
      </c>
      <c r="F186" s="402" t="s">
        <v>890</v>
      </c>
      <c r="G186" s="403"/>
      <c r="H186" s="47">
        <v>500</v>
      </c>
      <c r="I186" s="47"/>
      <c r="J186" s="47"/>
      <c r="K186" s="405">
        <f t="shared" si="14"/>
        <v>500</v>
      </c>
      <c r="L186" s="51">
        <f>+IFERROR(IF(COUNT(K186),ROUND(K186/'Shareholding Pattern'!$L$57*100,2),""),0)</f>
        <v>0</v>
      </c>
      <c r="M186" s="207">
        <f t="shared" si="15"/>
        <v>500</v>
      </c>
      <c r="N186" s="207"/>
      <c r="O186" s="285">
        <f t="shared" si="16"/>
        <v>500</v>
      </c>
      <c r="P186" s="51">
        <f>+IFERROR(IF(COUNT(O186),ROUND(O186/('Shareholding Pattern'!$P$58)*100,2),""),0)</f>
        <v>0</v>
      </c>
      <c r="Q186" s="47"/>
      <c r="R186" s="47"/>
      <c r="S186" s="405" t="str">
        <f t="shared" si="17"/>
        <v/>
      </c>
      <c r="T186" s="17">
        <f>+IFERROR(IF(COUNT(K186,S186),ROUND(SUM(S186,K186)/SUM('Shareholding Pattern'!$L$57,'Shareholding Pattern'!$T$57)*100,2),""),0)</f>
        <v>0</v>
      </c>
      <c r="U186" s="47"/>
      <c r="V186" s="17" t="str">
        <f t="shared" si="18"/>
        <v/>
      </c>
      <c r="W186" s="47"/>
      <c r="X186" s="17" t="str">
        <f t="shared" si="19"/>
        <v/>
      </c>
      <c r="Y186" s="47">
        <v>0</v>
      </c>
      <c r="Z186" s="284">
        <v>184</v>
      </c>
      <c r="AA186" s="334" t="s">
        <v>520</v>
      </c>
      <c r="AB186" s="11"/>
      <c r="AC186" s="11">
        <f t="shared" si="20"/>
        <v>1</v>
      </c>
    </row>
    <row r="187" spans="5:29" ht="24.75" customHeight="1">
      <c r="E187" s="195">
        <v>173</v>
      </c>
      <c r="F187" s="402" t="s">
        <v>891</v>
      </c>
      <c r="G187" s="403"/>
      <c r="H187" s="47">
        <v>500</v>
      </c>
      <c r="I187" s="47"/>
      <c r="J187" s="47"/>
      <c r="K187" s="405">
        <f t="shared" si="14"/>
        <v>500</v>
      </c>
      <c r="L187" s="51">
        <f>+IFERROR(IF(COUNT(K187),ROUND(K187/'Shareholding Pattern'!$L$57*100,2),""),0)</f>
        <v>0</v>
      </c>
      <c r="M187" s="207">
        <f t="shared" si="15"/>
        <v>500</v>
      </c>
      <c r="N187" s="207"/>
      <c r="O187" s="285">
        <f t="shared" si="16"/>
        <v>500</v>
      </c>
      <c r="P187" s="51">
        <f>+IFERROR(IF(COUNT(O187),ROUND(O187/('Shareholding Pattern'!$P$58)*100,2),""),0)</f>
        <v>0</v>
      </c>
      <c r="Q187" s="47"/>
      <c r="R187" s="47"/>
      <c r="S187" s="405" t="str">
        <f t="shared" si="17"/>
        <v/>
      </c>
      <c r="T187" s="17">
        <f>+IFERROR(IF(COUNT(K187,S187),ROUND(SUM(S187,K187)/SUM('Shareholding Pattern'!$L$57,'Shareholding Pattern'!$T$57)*100,2),""),0)</f>
        <v>0</v>
      </c>
      <c r="U187" s="47"/>
      <c r="V187" s="17" t="str">
        <f t="shared" si="18"/>
        <v/>
      </c>
      <c r="W187" s="47"/>
      <c r="X187" s="17" t="str">
        <f t="shared" si="19"/>
        <v/>
      </c>
      <c r="Y187" s="47">
        <v>0</v>
      </c>
      <c r="Z187" s="284">
        <v>185</v>
      </c>
      <c r="AA187" s="334" t="s">
        <v>520</v>
      </c>
      <c r="AB187" s="11"/>
      <c r="AC187" s="11">
        <f t="shared" si="20"/>
        <v>1</v>
      </c>
    </row>
    <row r="188" spans="5:29" ht="24.75" customHeight="1">
      <c r="E188" s="195">
        <v>174</v>
      </c>
      <c r="F188" s="402" t="s">
        <v>892</v>
      </c>
      <c r="G188" s="403"/>
      <c r="H188" s="47">
        <v>500</v>
      </c>
      <c r="I188" s="47"/>
      <c r="J188" s="47"/>
      <c r="K188" s="405">
        <f t="shared" si="14"/>
        <v>500</v>
      </c>
      <c r="L188" s="51">
        <f>+IFERROR(IF(COUNT(K188),ROUND(K188/'Shareholding Pattern'!$L$57*100,2),""),0)</f>
        <v>0</v>
      </c>
      <c r="M188" s="207">
        <f t="shared" si="15"/>
        <v>500</v>
      </c>
      <c r="N188" s="207"/>
      <c r="O188" s="285">
        <f t="shared" si="16"/>
        <v>500</v>
      </c>
      <c r="P188" s="51">
        <f>+IFERROR(IF(COUNT(O188),ROUND(O188/('Shareholding Pattern'!$P$58)*100,2),""),0)</f>
        <v>0</v>
      </c>
      <c r="Q188" s="47"/>
      <c r="R188" s="47"/>
      <c r="S188" s="405" t="str">
        <f t="shared" si="17"/>
        <v/>
      </c>
      <c r="T188" s="17">
        <f>+IFERROR(IF(COUNT(K188,S188),ROUND(SUM(S188,K188)/SUM('Shareholding Pattern'!$L$57,'Shareholding Pattern'!$T$57)*100,2),""),0)</f>
        <v>0</v>
      </c>
      <c r="U188" s="47"/>
      <c r="V188" s="17" t="str">
        <f t="shared" si="18"/>
        <v/>
      </c>
      <c r="W188" s="47"/>
      <c r="X188" s="17" t="str">
        <f t="shared" si="19"/>
        <v/>
      </c>
      <c r="Y188" s="47">
        <v>0</v>
      </c>
      <c r="Z188" s="284">
        <v>186</v>
      </c>
      <c r="AA188" s="334" t="s">
        <v>520</v>
      </c>
      <c r="AB188" s="11"/>
      <c r="AC188" s="11">
        <f t="shared" si="20"/>
        <v>1</v>
      </c>
    </row>
    <row r="189" spans="5:29" ht="24.75" customHeight="1">
      <c r="E189" s="195">
        <v>175</v>
      </c>
      <c r="F189" s="402" t="s">
        <v>893</v>
      </c>
      <c r="G189" s="403"/>
      <c r="H189" s="47">
        <v>1000</v>
      </c>
      <c r="I189" s="47"/>
      <c r="J189" s="47"/>
      <c r="K189" s="405">
        <f t="shared" si="14"/>
        <v>1000</v>
      </c>
      <c r="L189" s="51">
        <f>+IFERROR(IF(COUNT(K189),ROUND(K189/'Shareholding Pattern'!$L$57*100,2),""),0)</f>
        <v>0</v>
      </c>
      <c r="M189" s="207">
        <f t="shared" si="15"/>
        <v>1000</v>
      </c>
      <c r="N189" s="207"/>
      <c r="O189" s="285">
        <f t="shared" si="16"/>
        <v>1000</v>
      </c>
      <c r="P189" s="51">
        <f>+IFERROR(IF(COUNT(O189),ROUND(O189/('Shareholding Pattern'!$P$58)*100,2),""),0)</f>
        <v>0</v>
      </c>
      <c r="Q189" s="47"/>
      <c r="R189" s="47"/>
      <c r="S189" s="405" t="str">
        <f t="shared" si="17"/>
        <v/>
      </c>
      <c r="T189" s="17">
        <f>+IFERROR(IF(COUNT(K189,S189),ROUND(SUM(S189,K189)/SUM('Shareholding Pattern'!$L$57,'Shareholding Pattern'!$T$57)*100,2),""),0)</f>
        <v>0</v>
      </c>
      <c r="U189" s="47"/>
      <c r="V189" s="17" t="str">
        <f t="shared" si="18"/>
        <v/>
      </c>
      <c r="W189" s="47"/>
      <c r="X189" s="17" t="str">
        <f t="shared" si="19"/>
        <v/>
      </c>
      <c r="Y189" s="47">
        <v>0</v>
      </c>
      <c r="Z189" s="284">
        <v>187</v>
      </c>
      <c r="AA189" s="334" t="s">
        <v>520</v>
      </c>
      <c r="AB189" s="11"/>
      <c r="AC189" s="11">
        <f t="shared" si="20"/>
        <v>1</v>
      </c>
    </row>
    <row r="190" spans="5:29" ht="24.75" customHeight="1">
      <c r="E190" s="195">
        <v>176</v>
      </c>
      <c r="F190" s="402" t="s">
        <v>894</v>
      </c>
      <c r="G190" s="403"/>
      <c r="H190" s="47">
        <v>10000</v>
      </c>
      <c r="I190" s="47"/>
      <c r="J190" s="47"/>
      <c r="K190" s="405">
        <f t="shared" si="14"/>
        <v>10000</v>
      </c>
      <c r="L190" s="51">
        <f>+IFERROR(IF(COUNT(K190),ROUND(K190/'Shareholding Pattern'!$L$57*100,2),""),0)</f>
        <v>0.05</v>
      </c>
      <c r="M190" s="207">
        <f t="shared" si="15"/>
        <v>10000</v>
      </c>
      <c r="N190" s="207"/>
      <c r="O190" s="285">
        <f t="shared" si="16"/>
        <v>10000</v>
      </c>
      <c r="P190" s="51">
        <f>+IFERROR(IF(COUNT(O190),ROUND(O190/('Shareholding Pattern'!$P$58)*100,2),""),0)</f>
        <v>0.05</v>
      </c>
      <c r="Q190" s="47"/>
      <c r="R190" s="47"/>
      <c r="S190" s="405" t="str">
        <f t="shared" si="17"/>
        <v/>
      </c>
      <c r="T190" s="17">
        <f>+IFERROR(IF(COUNT(K190,S190),ROUND(SUM(S190,K190)/SUM('Shareholding Pattern'!$L$57,'Shareholding Pattern'!$T$57)*100,2),""),0)</f>
        <v>0.05</v>
      </c>
      <c r="U190" s="47"/>
      <c r="V190" s="17" t="str">
        <f t="shared" si="18"/>
        <v/>
      </c>
      <c r="W190" s="47"/>
      <c r="X190" s="17" t="str">
        <f t="shared" si="19"/>
        <v/>
      </c>
      <c r="Y190" s="47">
        <v>0</v>
      </c>
      <c r="Z190" s="284">
        <v>188</v>
      </c>
      <c r="AA190" s="334" t="s">
        <v>520</v>
      </c>
      <c r="AB190" s="11"/>
      <c r="AC190" s="11">
        <f t="shared" si="20"/>
        <v>1</v>
      </c>
    </row>
    <row r="191" spans="5:29" ht="24.75" customHeight="1">
      <c r="E191" s="195">
        <v>177</v>
      </c>
      <c r="F191" s="402" t="s">
        <v>895</v>
      </c>
      <c r="G191" s="403"/>
      <c r="H191" s="47">
        <v>4500</v>
      </c>
      <c r="I191" s="47"/>
      <c r="J191" s="47"/>
      <c r="K191" s="405">
        <f t="shared" si="14"/>
        <v>4500</v>
      </c>
      <c r="L191" s="51">
        <f>+IFERROR(IF(COUNT(K191),ROUND(K191/'Shareholding Pattern'!$L$57*100,2),""),0)</f>
        <v>0.02</v>
      </c>
      <c r="M191" s="207">
        <f t="shared" si="15"/>
        <v>4500</v>
      </c>
      <c r="N191" s="207"/>
      <c r="O191" s="285">
        <f t="shared" si="16"/>
        <v>4500</v>
      </c>
      <c r="P191" s="51">
        <f>+IFERROR(IF(COUNT(O191),ROUND(O191/('Shareholding Pattern'!$P$58)*100,2),""),0)</f>
        <v>0.02</v>
      </c>
      <c r="Q191" s="47"/>
      <c r="R191" s="47"/>
      <c r="S191" s="405" t="str">
        <f t="shared" si="17"/>
        <v/>
      </c>
      <c r="T191" s="17">
        <f>+IFERROR(IF(COUNT(K191,S191),ROUND(SUM(S191,K191)/SUM('Shareholding Pattern'!$L$57,'Shareholding Pattern'!$T$57)*100,2),""),0)</f>
        <v>0.02</v>
      </c>
      <c r="U191" s="47"/>
      <c r="V191" s="17" t="str">
        <f t="shared" si="18"/>
        <v/>
      </c>
      <c r="W191" s="47"/>
      <c r="X191" s="17" t="str">
        <f t="shared" si="19"/>
        <v/>
      </c>
      <c r="Y191" s="47">
        <v>0</v>
      </c>
      <c r="Z191" s="284">
        <v>189</v>
      </c>
      <c r="AA191" s="334" t="s">
        <v>520</v>
      </c>
      <c r="AB191" s="11"/>
      <c r="AC191" s="11">
        <f t="shared" si="20"/>
        <v>1</v>
      </c>
    </row>
    <row r="192" spans="5:29" ht="24.75" customHeight="1">
      <c r="E192" s="195">
        <v>178</v>
      </c>
      <c r="F192" s="402" t="s">
        <v>896</v>
      </c>
      <c r="G192" s="403"/>
      <c r="H192" s="47">
        <v>4500</v>
      </c>
      <c r="I192" s="47"/>
      <c r="J192" s="47"/>
      <c r="K192" s="405">
        <f t="shared" si="14"/>
        <v>4500</v>
      </c>
      <c r="L192" s="51">
        <f>+IFERROR(IF(COUNT(K192),ROUND(K192/'Shareholding Pattern'!$L$57*100,2),""),0)</f>
        <v>0.02</v>
      </c>
      <c r="M192" s="207">
        <f t="shared" si="15"/>
        <v>4500</v>
      </c>
      <c r="N192" s="207"/>
      <c r="O192" s="285">
        <f t="shared" si="16"/>
        <v>4500</v>
      </c>
      <c r="P192" s="51">
        <f>+IFERROR(IF(COUNT(O192),ROUND(O192/('Shareholding Pattern'!$P$58)*100,2),""),0)</f>
        <v>0.02</v>
      </c>
      <c r="Q192" s="47"/>
      <c r="R192" s="47"/>
      <c r="S192" s="405" t="str">
        <f t="shared" si="17"/>
        <v/>
      </c>
      <c r="T192" s="17">
        <f>+IFERROR(IF(COUNT(K192,S192),ROUND(SUM(S192,K192)/SUM('Shareholding Pattern'!$L$57,'Shareholding Pattern'!$T$57)*100,2),""),0)</f>
        <v>0.02</v>
      </c>
      <c r="U192" s="47"/>
      <c r="V192" s="17" t="str">
        <f t="shared" si="18"/>
        <v/>
      </c>
      <c r="W192" s="47"/>
      <c r="X192" s="17" t="str">
        <f t="shared" si="19"/>
        <v/>
      </c>
      <c r="Y192" s="47">
        <v>0</v>
      </c>
      <c r="Z192" s="284">
        <v>190</v>
      </c>
      <c r="AA192" s="334" t="s">
        <v>520</v>
      </c>
      <c r="AB192" s="11"/>
      <c r="AC192" s="11">
        <f t="shared" si="20"/>
        <v>1</v>
      </c>
    </row>
    <row r="193" spans="5:29" ht="24.75" customHeight="1">
      <c r="E193" s="195">
        <v>179</v>
      </c>
      <c r="F193" s="402" t="s">
        <v>897</v>
      </c>
      <c r="G193" s="403"/>
      <c r="H193" s="47">
        <v>4500</v>
      </c>
      <c r="I193" s="47"/>
      <c r="J193" s="47"/>
      <c r="K193" s="405">
        <f t="shared" si="14"/>
        <v>4500</v>
      </c>
      <c r="L193" s="51">
        <f>+IFERROR(IF(COUNT(K193),ROUND(K193/'Shareholding Pattern'!$L$57*100,2),""),0)</f>
        <v>0.02</v>
      </c>
      <c r="M193" s="207">
        <f t="shared" si="15"/>
        <v>4500</v>
      </c>
      <c r="N193" s="207"/>
      <c r="O193" s="285">
        <f t="shared" si="16"/>
        <v>4500</v>
      </c>
      <c r="P193" s="51">
        <f>+IFERROR(IF(COUNT(O193),ROUND(O193/('Shareholding Pattern'!$P$58)*100,2),""),0)</f>
        <v>0.02</v>
      </c>
      <c r="Q193" s="47"/>
      <c r="R193" s="47"/>
      <c r="S193" s="405" t="str">
        <f t="shared" si="17"/>
        <v/>
      </c>
      <c r="T193" s="17">
        <f>+IFERROR(IF(COUNT(K193,S193),ROUND(SUM(S193,K193)/SUM('Shareholding Pattern'!$L$57,'Shareholding Pattern'!$T$57)*100,2),""),0)</f>
        <v>0.02</v>
      </c>
      <c r="U193" s="47"/>
      <c r="V193" s="17" t="str">
        <f t="shared" si="18"/>
        <v/>
      </c>
      <c r="W193" s="47"/>
      <c r="X193" s="17" t="str">
        <f t="shared" si="19"/>
        <v/>
      </c>
      <c r="Y193" s="47">
        <v>0</v>
      </c>
      <c r="Z193" s="284">
        <v>191</v>
      </c>
      <c r="AA193" s="334" t="s">
        <v>520</v>
      </c>
      <c r="AB193" s="11"/>
      <c r="AC193" s="11">
        <f t="shared" si="20"/>
        <v>1</v>
      </c>
    </row>
    <row r="194" spans="5:29" ht="24.75" customHeight="1">
      <c r="E194" s="195">
        <v>180</v>
      </c>
      <c r="F194" s="402" t="s">
        <v>898</v>
      </c>
      <c r="G194" s="403"/>
      <c r="H194" s="47">
        <v>4500</v>
      </c>
      <c r="I194" s="47"/>
      <c r="J194" s="47"/>
      <c r="K194" s="405">
        <f t="shared" si="14"/>
        <v>4500</v>
      </c>
      <c r="L194" s="51">
        <f>+IFERROR(IF(COUNT(K194),ROUND(K194/'Shareholding Pattern'!$L$57*100,2),""),0)</f>
        <v>0.02</v>
      </c>
      <c r="M194" s="207">
        <f t="shared" si="15"/>
        <v>4500</v>
      </c>
      <c r="N194" s="207"/>
      <c r="O194" s="285">
        <f t="shared" si="16"/>
        <v>4500</v>
      </c>
      <c r="P194" s="51">
        <f>+IFERROR(IF(COUNT(O194),ROUND(O194/('Shareholding Pattern'!$P$58)*100,2),""),0)</f>
        <v>0.02</v>
      </c>
      <c r="Q194" s="47"/>
      <c r="R194" s="47"/>
      <c r="S194" s="405" t="str">
        <f t="shared" si="17"/>
        <v/>
      </c>
      <c r="T194" s="17">
        <f>+IFERROR(IF(COUNT(K194,S194),ROUND(SUM(S194,K194)/SUM('Shareholding Pattern'!$L$57,'Shareholding Pattern'!$T$57)*100,2),""),0)</f>
        <v>0.02</v>
      </c>
      <c r="U194" s="47"/>
      <c r="V194" s="17" t="str">
        <f t="shared" si="18"/>
        <v/>
      </c>
      <c r="W194" s="47"/>
      <c r="X194" s="17" t="str">
        <f t="shared" si="19"/>
        <v/>
      </c>
      <c r="Y194" s="47">
        <v>0</v>
      </c>
      <c r="Z194" s="284">
        <v>192</v>
      </c>
      <c r="AA194" s="334" t="s">
        <v>520</v>
      </c>
      <c r="AB194" s="11"/>
      <c r="AC194" s="11">
        <f t="shared" si="20"/>
        <v>1</v>
      </c>
    </row>
    <row r="195" spans="5:29" ht="24.75" customHeight="1">
      <c r="E195" s="195">
        <v>181</v>
      </c>
      <c r="F195" s="402" t="s">
        <v>899</v>
      </c>
      <c r="G195" s="403"/>
      <c r="H195" s="47">
        <v>4500</v>
      </c>
      <c r="I195" s="47"/>
      <c r="J195" s="47"/>
      <c r="K195" s="405">
        <f t="shared" si="14"/>
        <v>4500</v>
      </c>
      <c r="L195" s="51">
        <f>+IFERROR(IF(COUNT(K195),ROUND(K195/'Shareholding Pattern'!$L$57*100,2),""),0)</f>
        <v>0.02</v>
      </c>
      <c r="M195" s="207">
        <f t="shared" si="15"/>
        <v>4500</v>
      </c>
      <c r="N195" s="207"/>
      <c r="O195" s="285">
        <f t="shared" si="16"/>
        <v>4500</v>
      </c>
      <c r="P195" s="51">
        <f>+IFERROR(IF(COUNT(O195),ROUND(O195/('Shareholding Pattern'!$P$58)*100,2),""),0)</f>
        <v>0.02</v>
      </c>
      <c r="Q195" s="47"/>
      <c r="R195" s="47"/>
      <c r="S195" s="405" t="str">
        <f t="shared" si="17"/>
        <v/>
      </c>
      <c r="T195" s="17">
        <f>+IFERROR(IF(COUNT(K195,S195),ROUND(SUM(S195,K195)/SUM('Shareholding Pattern'!$L$57,'Shareholding Pattern'!$T$57)*100,2),""),0)</f>
        <v>0.02</v>
      </c>
      <c r="U195" s="47"/>
      <c r="V195" s="17" t="str">
        <f t="shared" si="18"/>
        <v/>
      </c>
      <c r="W195" s="47"/>
      <c r="X195" s="17" t="str">
        <f t="shared" si="19"/>
        <v/>
      </c>
      <c r="Y195" s="47">
        <v>0</v>
      </c>
      <c r="Z195" s="284">
        <v>193</v>
      </c>
      <c r="AA195" s="334" t="s">
        <v>520</v>
      </c>
      <c r="AB195" s="11"/>
      <c r="AC195" s="11">
        <f t="shared" si="20"/>
        <v>1</v>
      </c>
    </row>
    <row r="196" spans="5:29" ht="24.75" customHeight="1">
      <c r="E196" s="195">
        <v>182</v>
      </c>
      <c r="F196" s="402" t="s">
        <v>900</v>
      </c>
      <c r="G196" s="403"/>
      <c r="H196" s="47">
        <v>4500</v>
      </c>
      <c r="I196" s="47"/>
      <c r="J196" s="47"/>
      <c r="K196" s="405">
        <f t="shared" si="14"/>
        <v>4500</v>
      </c>
      <c r="L196" s="51">
        <f>+IFERROR(IF(COUNT(K196),ROUND(K196/'Shareholding Pattern'!$L$57*100,2),""),0)</f>
        <v>0.02</v>
      </c>
      <c r="M196" s="207">
        <f t="shared" si="15"/>
        <v>4500</v>
      </c>
      <c r="N196" s="207"/>
      <c r="O196" s="285">
        <f t="shared" si="16"/>
        <v>4500</v>
      </c>
      <c r="P196" s="51">
        <f>+IFERROR(IF(COUNT(O196),ROUND(O196/('Shareholding Pattern'!$P$58)*100,2),""),0)</f>
        <v>0.02</v>
      </c>
      <c r="Q196" s="47"/>
      <c r="R196" s="47"/>
      <c r="S196" s="405" t="str">
        <f t="shared" si="17"/>
        <v/>
      </c>
      <c r="T196" s="17">
        <f>+IFERROR(IF(COUNT(K196,S196),ROUND(SUM(S196,K196)/SUM('Shareholding Pattern'!$L$57,'Shareholding Pattern'!$T$57)*100,2),""),0)</f>
        <v>0.02</v>
      </c>
      <c r="U196" s="47"/>
      <c r="V196" s="17" t="str">
        <f t="shared" si="18"/>
        <v/>
      </c>
      <c r="W196" s="47"/>
      <c r="X196" s="17" t="str">
        <f t="shared" si="19"/>
        <v/>
      </c>
      <c r="Y196" s="47">
        <v>0</v>
      </c>
      <c r="Z196" s="284">
        <v>194</v>
      </c>
      <c r="AA196" s="334" t="s">
        <v>520</v>
      </c>
      <c r="AB196" s="11"/>
      <c r="AC196" s="11">
        <f t="shared" si="20"/>
        <v>1</v>
      </c>
    </row>
    <row r="197" spans="5:29" ht="24.75" customHeight="1">
      <c r="E197" s="195">
        <v>183</v>
      </c>
      <c r="F197" s="402" t="s">
        <v>901</v>
      </c>
      <c r="G197" s="403"/>
      <c r="H197" s="47">
        <v>4600</v>
      </c>
      <c r="I197" s="47"/>
      <c r="J197" s="47"/>
      <c r="K197" s="405">
        <f t="shared" si="14"/>
        <v>4600</v>
      </c>
      <c r="L197" s="51">
        <f>+IFERROR(IF(COUNT(K197),ROUND(K197/'Shareholding Pattern'!$L$57*100,2),""),0)</f>
        <v>0.02</v>
      </c>
      <c r="M197" s="207">
        <f t="shared" si="15"/>
        <v>4600</v>
      </c>
      <c r="N197" s="207"/>
      <c r="O197" s="285">
        <f t="shared" si="16"/>
        <v>4600</v>
      </c>
      <c r="P197" s="51">
        <f>+IFERROR(IF(COUNT(O197),ROUND(O197/('Shareholding Pattern'!$P$58)*100,2),""),0)</f>
        <v>0.02</v>
      </c>
      <c r="Q197" s="47"/>
      <c r="R197" s="47"/>
      <c r="S197" s="405" t="str">
        <f t="shared" si="17"/>
        <v/>
      </c>
      <c r="T197" s="17">
        <f>+IFERROR(IF(COUNT(K197,S197),ROUND(SUM(S197,K197)/SUM('Shareholding Pattern'!$L$57,'Shareholding Pattern'!$T$57)*100,2),""),0)</f>
        <v>0.02</v>
      </c>
      <c r="U197" s="47"/>
      <c r="V197" s="17" t="str">
        <f t="shared" si="18"/>
        <v/>
      </c>
      <c r="W197" s="47"/>
      <c r="X197" s="17" t="str">
        <f t="shared" si="19"/>
        <v/>
      </c>
      <c r="Y197" s="47">
        <v>0</v>
      </c>
      <c r="Z197" s="284">
        <v>195</v>
      </c>
      <c r="AA197" s="334" t="s">
        <v>520</v>
      </c>
      <c r="AB197" s="11"/>
      <c r="AC197" s="11">
        <f t="shared" si="20"/>
        <v>1</v>
      </c>
    </row>
    <row r="198" spans="5:29" ht="24.75" customHeight="1">
      <c r="E198" s="195">
        <v>184</v>
      </c>
      <c r="F198" s="402" t="s">
        <v>902</v>
      </c>
      <c r="G198" s="403"/>
      <c r="H198" s="47">
        <v>4400</v>
      </c>
      <c r="I198" s="47"/>
      <c r="J198" s="47"/>
      <c r="K198" s="405">
        <f t="shared" si="14"/>
        <v>4400</v>
      </c>
      <c r="L198" s="51">
        <f>+IFERROR(IF(COUNT(K198),ROUND(K198/'Shareholding Pattern'!$L$57*100,2),""),0)</f>
        <v>0.02</v>
      </c>
      <c r="M198" s="207">
        <f t="shared" si="15"/>
        <v>4400</v>
      </c>
      <c r="N198" s="207"/>
      <c r="O198" s="285">
        <f t="shared" si="16"/>
        <v>4400</v>
      </c>
      <c r="P198" s="51">
        <f>+IFERROR(IF(COUNT(O198),ROUND(O198/('Shareholding Pattern'!$P$58)*100,2),""),0)</f>
        <v>0.02</v>
      </c>
      <c r="Q198" s="47"/>
      <c r="R198" s="47"/>
      <c r="S198" s="405" t="str">
        <f t="shared" si="17"/>
        <v/>
      </c>
      <c r="T198" s="17">
        <f>+IFERROR(IF(COUNT(K198,S198),ROUND(SUM(S198,K198)/SUM('Shareholding Pattern'!$L$57,'Shareholding Pattern'!$T$57)*100,2),""),0)</f>
        <v>0.02</v>
      </c>
      <c r="U198" s="47"/>
      <c r="V198" s="17" t="str">
        <f t="shared" si="18"/>
        <v/>
      </c>
      <c r="W198" s="47"/>
      <c r="X198" s="17" t="str">
        <f t="shared" si="19"/>
        <v/>
      </c>
      <c r="Y198" s="47">
        <v>0</v>
      </c>
      <c r="Z198" s="284">
        <v>196</v>
      </c>
      <c r="AA198" s="334" t="s">
        <v>520</v>
      </c>
      <c r="AB198" s="11"/>
      <c r="AC198" s="11">
        <f t="shared" si="20"/>
        <v>1</v>
      </c>
    </row>
    <row r="199" spans="5:29" ht="24.75" customHeight="1">
      <c r="E199" s="195">
        <v>185</v>
      </c>
      <c r="F199" s="402" t="s">
        <v>903</v>
      </c>
      <c r="G199" s="403"/>
      <c r="H199" s="47">
        <v>4000</v>
      </c>
      <c r="I199" s="47"/>
      <c r="J199" s="47"/>
      <c r="K199" s="405">
        <f t="shared" si="14"/>
        <v>4000</v>
      </c>
      <c r="L199" s="51">
        <f>+IFERROR(IF(COUNT(K199),ROUND(K199/'Shareholding Pattern'!$L$57*100,2),""),0)</f>
        <v>0.02</v>
      </c>
      <c r="M199" s="207">
        <f t="shared" si="15"/>
        <v>4000</v>
      </c>
      <c r="N199" s="207"/>
      <c r="O199" s="285">
        <f t="shared" si="16"/>
        <v>4000</v>
      </c>
      <c r="P199" s="51">
        <f>+IFERROR(IF(COUNT(O199),ROUND(O199/('Shareholding Pattern'!$P$58)*100,2),""),0)</f>
        <v>0.02</v>
      </c>
      <c r="Q199" s="47"/>
      <c r="R199" s="47"/>
      <c r="S199" s="405" t="str">
        <f t="shared" si="17"/>
        <v/>
      </c>
      <c r="T199" s="17">
        <f>+IFERROR(IF(COUNT(K199,S199),ROUND(SUM(S199,K199)/SUM('Shareholding Pattern'!$L$57,'Shareholding Pattern'!$T$57)*100,2),""),0)</f>
        <v>0.02</v>
      </c>
      <c r="U199" s="47"/>
      <c r="V199" s="17" t="str">
        <f t="shared" si="18"/>
        <v/>
      </c>
      <c r="W199" s="47"/>
      <c r="X199" s="17" t="str">
        <f t="shared" si="19"/>
        <v/>
      </c>
      <c r="Y199" s="47">
        <v>0</v>
      </c>
      <c r="Z199" s="284">
        <v>197</v>
      </c>
      <c r="AA199" s="334" t="s">
        <v>520</v>
      </c>
      <c r="AB199" s="11"/>
      <c r="AC199" s="11">
        <f t="shared" si="20"/>
        <v>1</v>
      </c>
    </row>
    <row r="200" spans="5:29" ht="24.75" customHeight="1">
      <c r="E200" s="195">
        <v>186</v>
      </c>
      <c r="F200" s="402" t="s">
        <v>904</v>
      </c>
      <c r="G200" s="403"/>
      <c r="H200" s="47">
        <v>4600</v>
      </c>
      <c r="I200" s="47"/>
      <c r="J200" s="47"/>
      <c r="K200" s="405">
        <f t="shared" si="14"/>
        <v>4600</v>
      </c>
      <c r="L200" s="51">
        <f>+IFERROR(IF(COUNT(K200),ROUND(K200/'Shareholding Pattern'!$L$57*100,2),""),0)</f>
        <v>0.02</v>
      </c>
      <c r="M200" s="207">
        <f t="shared" si="15"/>
        <v>4600</v>
      </c>
      <c r="N200" s="207"/>
      <c r="O200" s="285">
        <f t="shared" si="16"/>
        <v>4600</v>
      </c>
      <c r="P200" s="51">
        <f>+IFERROR(IF(COUNT(O200),ROUND(O200/('Shareholding Pattern'!$P$58)*100,2),""),0)</f>
        <v>0.02</v>
      </c>
      <c r="Q200" s="47"/>
      <c r="R200" s="47"/>
      <c r="S200" s="405" t="str">
        <f t="shared" si="17"/>
        <v/>
      </c>
      <c r="T200" s="17">
        <f>+IFERROR(IF(COUNT(K200,S200),ROUND(SUM(S200,K200)/SUM('Shareholding Pattern'!$L$57,'Shareholding Pattern'!$T$57)*100,2),""),0)</f>
        <v>0.02</v>
      </c>
      <c r="U200" s="47"/>
      <c r="V200" s="17" t="str">
        <f t="shared" si="18"/>
        <v/>
      </c>
      <c r="W200" s="47"/>
      <c r="X200" s="17" t="str">
        <f t="shared" si="19"/>
        <v/>
      </c>
      <c r="Y200" s="47">
        <v>0</v>
      </c>
      <c r="Z200" s="284">
        <v>198</v>
      </c>
      <c r="AA200" s="334" t="s">
        <v>520</v>
      </c>
      <c r="AB200" s="11"/>
      <c r="AC200" s="11">
        <f t="shared" si="20"/>
        <v>1</v>
      </c>
    </row>
    <row r="201" spans="5:29" ht="24.75" customHeight="1">
      <c r="E201" s="195">
        <v>187</v>
      </c>
      <c r="F201" s="402" t="s">
        <v>905</v>
      </c>
      <c r="G201" s="403"/>
      <c r="H201" s="47">
        <v>4000</v>
      </c>
      <c r="I201" s="47"/>
      <c r="J201" s="47"/>
      <c r="K201" s="405">
        <f t="shared" si="14"/>
        <v>4000</v>
      </c>
      <c r="L201" s="51">
        <f>+IFERROR(IF(COUNT(K201),ROUND(K201/'Shareholding Pattern'!$L$57*100,2),""),0)</f>
        <v>0.02</v>
      </c>
      <c r="M201" s="207">
        <f t="shared" si="15"/>
        <v>4000</v>
      </c>
      <c r="N201" s="207"/>
      <c r="O201" s="285">
        <f t="shared" si="16"/>
        <v>4000</v>
      </c>
      <c r="P201" s="51">
        <f>+IFERROR(IF(COUNT(O201),ROUND(O201/('Shareholding Pattern'!$P$58)*100,2),""),0)</f>
        <v>0.02</v>
      </c>
      <c r="Q201" s="47"/>
      <c r="R201" s="47"/>
      <c r="S201" s="405" t="str">
        <f t="shared" si="17"/>
        <v/>
      </c>
      <c r="T201" s="17">
        <f>+IFERROR(IF(COUNT(K201,S201),ROUND(SUM(S201,K201)/SUM('Shareholding Pattern'!$L$57,'Shareholding Pattern'!$T$57)*100,2),""),0)</f>
        <v>0.02</v>
      </c>
      <c r="U201" s="47"/>
      <c r="V201" s="17" t="str">
        <f t="shared" si="18"/>
        <v/>
      </c>
      <c r="W201" s="47"/>
      <c r="X201" s="17" t="str">
        <f t="shared" si="19"/>
        <v/>
      </c>
      <c r="Y201" s="47">
        <v>0</v>
      </c>
      <c r="Z201" s="284">
        <v>199</v>
      </c>
      <c r="AA201" s="334" t="s">
        <v>520</v>
      </c>
      <c r="AB201" s="11"/>
      <c r="AC201" s="11">
        <f t="shared" si="20"/>
        <v>1</v>
      </c>
    </row>
    <row r="202" spans="5:29" ht="24.75" customHeight="1">
      <c r="E202" s="195">
        <v>188</v>
      </c>
      <c r="F202" s="402" t="s">
        <v>906</v>
      </c>
      <c r="G202" s="403"/>
      <c r="H202" s="47">
        <v>4000</v>
      </c>
      <c r="I202" s="47"/>
      <c r="J202" s="47"/>
      <c r="K202" s="405">
        <f t="shared" si="14"/>
        <v>4000</v>
      </c>
      <c r="L202" s="51">
        <f>+IFERROR(IF(COUNT(K202),ROUND(K202/'Shareholding Pattern'!$L$57*100,2),""),0)</f>
        <v>0.02</v>
      </c>
      <c r="M202" s="207">
        <f t="shared" si="15"/>
        <v>4000</v>
      </c>
      <c r="N202" s="207"/>
      <c r="O202" s="285">
        <f t="shared" si="16"/>
        <v>4000</v>
      </c>
      <c r="P202" s="51">
        <f>+IFERROR(IF(COUNT(O202),ROUND(O202/('Shareholding Pattern'!$P$58)*100,2),""),0)</f>
        <v>0.02</v>
      </c>
      <c r="Q202" s="47"/>
      <c r="R202" s="47"/>
      <c r="S202" s="405" t="str">
        <f t="shared" si="17"/>
        <v/>
      </c>
      <c r="T202" s="17">
        <f>+IFERROR(IF(COUNT(K202,S202),ROUND(SUM(S202,K202)/SUM('Shareholding Pattern'!$L$57,'Shareholding Pattern'!$T$57)*100,2),""),0)</f>
        <v>0.02</v>
      </c>
      <c r="U202" s="47"/>
      <c r="V202" s="17" t="str">
        <f t="shared" si="18"/>
        <v/>
      </c>
      <c r="W202" s="47"/>
      <c r="X202" s="17" t="str">
        <f t="shared" si="19"/>
        <v/>
      </c>
      <c r="Y202" s="47">
        <v>0</v>
      </c>
      <c r="Z202" s="284">
        <v>200</v>
      </c>
      <c r="AA202" s="334" t="s">
        <v>520</v>
      </c>
      <c r="AB202" s="11"/>
      <c r="AC202" s="11">
        <f t="shared" si="20"/>
        <v>1</v>
      </c>
    </row>
    <row r="203" spans="5:29" ht="24.75" customHeight="1">
      <c r="E203" s="195">
        <v>189</v>
      </c>
      <c r="F203" s="402" t="s">
        <v>907</v>
      </c>
      <c r="G203" s="403"/>
      <c r="H203" s="47">
        <v>4000</v>
      </c>
      <c r="I203" s="47"/>
      <c r="J203" s="47"/>
      <c r="K203" s="405">
        <f t="shared" si="14"/>
        <v>4000</v>
      </c>
      <c r="L203" s="51">
        <f>+IFERROR(IF(COUNT(K203),ROUND(K203/'Shareholding Pattern'!$L$57*100,2),""),0)</f>
        <v>0.02</v>
      </c>
      <c r="M203" s="207">
        <f t="shared" si="15"/>
        <v>4000</v>
      </c>
      <c r="N203" s="207"/>
      <c r="O203" s="285">
        <f t="shared" si="16"/>
        <v>4000</v>
      </c>
      <c r="P203" s="51">
        <f>+IFERROR(IF(COUNT(O203),ROUND(O203/('Shareholding Pattern'!$P$58)*100,2),""),0)</f>
        <v>0.02</v>
      </c>
      <c r="Q203" s="47"/>
      <c r="R203" s="47"/>
      <c r="S203" s="405" t="str">
        <f t="shared" si="17"/>
        <v/>
      </c>
      <c r="T203" s="17">
        <f>+IFERROR(IF(COUNT(K203,S203),ROUND(SUM(S203,K203)/SUM('Shareholding Pattern'!$L$57,'Shareholding Pattern'!$T$57)*100,2),""),0)</f>
        <v>0.02</v>
      </c>
      <c r="U203" s="47"/>
      <c r="V203" s="17" t="str">
        <f t="shared" si="18"/>
        <v/>
      </c>
      <c r="W203" s="47"/>
      <c r="X203" s="17" t="str">
        <f t="shared" si="19"/>
        <v/>
      </c>
      <c r="Y203" s="47">
        <v>0</v>
      </c>
      <c r="Z203" s="284">
        <v>201</v>
      </c>
      <c r="AA203" s="334" t="s">
        <v>520</v>
      </c>
      <c r="AB203" s="11"/>
      <c r="AC203" s="11">
        <f t="shared" si="20"/>
        <v>1</v>
      </c>
    </row>
    <row r="204" spans="5:29" ht="24.75" customHeight="1">
      <c r="E204" s="195">
        <v>190</v>
      </c>
      <c r="F204" s="402" t="s">
        <v>908</v>
      </c>
      <c r="G204" s="403"/>
      <c r="H204" s="47">
        <v>4000</v>
      </c>
      <c r="I204" s="47"/>
      <c r="J204" s="47"/>
      <c r="K204" s="405">
        <f t="shared" si="14"/>
        <v>4000</v>
      </c>
      <c r="L204" s="51">
        <f>+IFERROR(IF(COUNT(K204),ROUND(K204/'Shareholding Pattern'!$L$57*100,2),""),0)</f>
        <v>0.02</v>
      </c>
      <c r="M204" s="207">
        <f t="shared" si="15"/>
        <v>4000</v>
      </c>
      <c r="N204" s="207"/>
      <c r="O204" s="285">
        <f t="shared" si="16"/>
        <v>4000</v>
      </c>
      <c r="P204" s="51">
        <f>+IFERROR(IF(COUNT(O204),ROUND(O204/('Shareholding Pattern'!$P$58)*100,2),""),0)</f>
        <v>0.02</v>
      </c>
      <c r="Q204" s="47"/>
      <c r="R204" s="47"/>
      <c r="S204" s="405" t="str">
        <f t="shared" si="17"/>
        <v/>
      </c>
      <c r="T204" s="17">
        <f>+IFERROR(IF(COUNT(K204,S204),ROUND(SUM(S204,K204)/SUM('Shareholding Pattern'!$L$57,'Shareholding Pattern'!$T$57)*100,2),""),0)</f>
        <v>0.02</v>
      </c>
      <c r="U204" s="47"/>
      <c r="V204" s="17" t="str">
        <f t="shared" si="18"/>
        <v/>
      </c>
      <c r="W204" s="47"/>
      <c r="X204" s="17" t="str">
        <f t="shared" si="19"/>
        <v/>
      </c>
      <c r="Y204" s="47">
        <v>0</v>
      </c>
      <c r="Z204" s="284">
        <v>202</v>
      </c>
      <c r="AA204" s="334" t="s">
        <v>520</v>
      </c>
      <c r="AB204" s="11"/>
      <c r="AC204" s="11">
        <f t="shared" si="20"/>
        <v>1</v>
      </c>
    </row>
    <row r="205" spans="5:29" ht="24.75" customHeight="1">
      <c r="E205" s="195">
        <v>191</v>
      </c>
      <c r="F205" s="402" t="s">
        <v>909</v>
      </c>
      <c r="G205" s="403"/>
      <c r="H205" s="47">
        <v>4000</v>
      </c>
      <c r="I205" s="47"/>
      <c r="J205" s="47"/>
      <c r="K205" s="405">
        <f t="shared" si="14"/>
        <v>4000</v>
      </c>
      <c r="L205" s="51">
        <f>+IFERROR(IF(COUNT(K205),ROUND(K205/'Shareholding Pattern'!$L$57*100,2),""),0)</f>
        <v>0.02</v>
      </c>
      <c r="M205" s="207">
        <f t="shared" si="15"/>
        <v>4000</v>
      </c>
      <c r="N205" s="207"/>
      <c r="O205" s="285">
        <f t="shared" si="16"/>
        <v>4000</v>
      </c>
      <c r="P205" s="51">
        <f>+IFERROR(IF(COUNT(O205),ROUND(O205/('Shareholding Pattern'!$P$58)*100,2),""),0)</f>
        <v>0.02</v>
      </c>
      <c r="Q205" s="47"/>
      <c r="R205" s="47"/>
      <c r="S205" s="405" t="str">
        <f t="shared" si="17"/>
        <v/>
      </c>
      <c r="T205" s="17">
        <f>+IFERROR(IF(COUNT(K205,S205),ROUND(SUM(S205,K205)/SUM('Shareholding Pattern'!$L$57,'Shareholding Pattern'!$T$57)*100,2),""),0)</f>
        <v>0.02</v>
      </c>
      <c r="U205" s="47"/>
      <c r="V205" s="17" t="str">
        <f t="shared" si="18"/>
        <v/>
      </c>
      <c r="W205" s="47"/>
      <c r="X205" s="17" t="str">
        <f t="shared" si="19"/>
        <v/>
      </c>
      <c r="Y205" s="47">
        <v>0</v>
      </c>
      <c r="Z205" s="284">
        <v>203</v>
      </c>
      <c r="AA205" s="334" t="s">
        <v>520</v>
      </c>
      <c r="AB205" s="11"/>
      <c r="AC205" s="11">
        <f t="shared" si="20"/>
        <v>1</v>
      </c>
    </row>
    <row r="206" spans="5:29" ht="24.75" customHeight="1">
      <c r="E206" s="195">
        <v>192</v>
      </c>
      <c r="F206" s="402" t="s">
        <v>910</v>
      </c>
      <c r="G206" s="403"/>
      <c r="H206" s="47">
        <v>4000</v>
      </c>
      <c r="I206" s="47"/>
      <c r="J206" s="47"/>
      <c r="K206" s="405">
        <f t="shared" si="14"/>
        <v>4000</v>
      </c>
      <c r="L206" s="51">
        <f>+IFERROR(IF(COUNT(K206),ROUND(K206/'Shareholding Pattern'!$L$57*100,2),""),0)</f>
        <v>0.02</v>
      </c>
      <c r="M206" s="207">
        <f t="shared" si="15"/>
        <v>4000</v>
      </c>
      <c r="N206" s="207"/>
      <c r="O206" s="285">
        <f t="shared" si="16"/>
        <v>4000</v>
      </c>
      <c r="P206" s="51">
        <f>+IFERROR(IF(COUNT(O206),ROUND(O206/('Shareholding Pattern'!$P$58)*100,2),""),0)</f>
        <v>0.02</v>
      </c>
      <c r="Q206" s="47"/>
      <c r="R206" s="47"/>
      <c r="S206" s="405" t="str">
        <f t="shared" si="17"/>
        <v/>
      </c>
      <c r="T206" s="17">
        <f>+IFERROR(IF(COUNT(K206,S206),ROUND(SUM(S206,K206)/SUM('Shareholding Pattern'!$L$57,'Shareholding Pattern'!$T$57)*100,2),""),0)</f>
        <v>0.02</v>
      </c>
      <c r="U206" s="47"/>
      <c r="V206" s="17" t="str">
        <f t="shared" si="18"/>
        <v/>
      </c>
      <c r="W206" s="47"/>
      <c r="X206" s="17" t="str">
        <f t="shared" si="19"/>
        <v/>
      </c>
      <c r="Y206" s="47">
        <v>0</v>
      </c>
      <c r="Z206" s="284">
        <v>204</v>
      </c>
      <c r="AA206" s="334" t="s">
        <v>520</v>
      </c>
      <c r="AB206" s="11"/>
      <c r="AC206" s="11">
        <f t="shared" si="20"/>
        <v>1</v>
      </c>
    </row>
    <row r="207" spans="5:29" ht="24.75" customHeight="1">
      <c r="E207" s="195">
        <v>193</v>
      </c>
      <c r="F207" s="402" t="s">
        <v>911</v>
      </c>
      <c r="G207" s="403"/>
      <c r="H207" s="47">
        <v>4000</v>
      </c>
      <c r="I207" s="47"/>
      <c r="J207" s="47"/>
      <c r="K207" s="405">
        <f t="shared" ref="K207:K270" si="21">+IFERROR(IF(COUNT(H207:J207),ROUND(SUM(H207:J207),0),""),"")</f>
        <v>4000</v>
      </c>
      <c r="L207" s="51">
        <f>+IFERROR(IF(COUNT(K207),ROUND(K207/'Shareholding Pattern'!$L$57*100,2),""),0)</f>
        <v>0.02</v>
      </c>
      <c r="M207" s="207">
        <f t="shared" ref="M207:M270" si="22">IF(H207="","",H207)</f>
        <v>4000</v>
      </c>
      <c r="N207" s="207"/>
      <c r="O207" s="285">
        <f t="shared" ref="O207:O270" si="23">+IFERROR(IF(COUNT(M207:N207),ROUND(SUM(M207,N207),2),""),"")</f>
        <v>4000</v>
      </c>
      <c r="P207" s="51">
        <f>+IFERROR(IF(COUNT(O207),ROUND(O207/('Shareholding Pattern'!$P$58)*100,2),""),0)</f>
        <v>0.02</v>
      </c>
      <c r="Q207" s="47"/>
      <c r="R207" s="47"/>
      <c r="S207" s="405" t="str">
        <f t="shared" ref="S207:S270" si="24">+IFERROR(IF(COUNT(Q207:R207),ROUND(SUM(Q207:R207),0),""),"")</f>
        <v/>
      </c>
      <c r="T207" s="17">
        <f>+IFERROR(IF(COUNT(K207,S207),ROUND(SUM(S207,K207)/SUM('Shareholding Pattern'!$L$57,'Shareholding Pattern'!$T$57)*100,2),""),0)</f>
        <v>0.02</v>
      </c>
      <c r="U207" s="47"/>
      <c r="V207" s="17" t="str">
        <f t="shared" ref="V207:V270" si="25">+IFERROR(IF(COUNT(U207),ROUND(SUM(U207)/SUM(K207)*100,2),""),0)</f>
        <v/>
      </c>
      <c r="W207" s="47"/>
      <c r="X207" s="17" t="str">
        <f t="shared" ref="X207:X270" si="26">+IFERROR(IF(COUNT(W207),ROUND(SUM(W207)/SUM(K207)*100,2),""),0)</f>
        <v/>
      </c>
      <c r="Y207" s="47">
        <v>0</v>
      </c>
      <c r="Z207" s="284">
        <v>205</v>
      </c>
      <c r="AA207" s="334" t="s">
        <v>520</v>
      </c>
      <c r="AB207" s="11"/>
      <c r="AC207" s="11">
        <f t="shared" ref="AC207:AC270" si="27">IF(SUM(H207:Y207)&gt;0,1,0)</f>
        <v>1</v>
      </c>
    </row>
    <row r="208" spans="5:29" ht="24.75" customHeight="1">
      <c r="E208" s="195">
        <v>194</v>
      </c>
      <c r="F208" s="402" t="s">
        <v>912</v>
      </c>
      <c r="G208" s="403"/>
      <c r="H208" s="47">
        <v>2000</v>
      </c>
      <c r="I208" s="47"/>
      <c r="J208" s="47"/>
      <c r="K208" s="405">
        <f t="shared" si="21"/>
        <v>2000</v>
      </c>
      <c r="L208" s="51">
        <f>+IFERROR(IF(COUNT(K208),ROUND(K208/'Shareholding Pattern'!$L$57*100,2),""),0)</f>
        <v>0.01</v>
      </c>
      <c r="M208" s="207">
        <f t="shared" si="22"/>
        <v>2000</v>
      </c>
      <c r="N208" s="207"/>
      <c r="O208" s="285">
        <f t="shared" si="23"/>
        <v>2000</v>
      </c>
      <c r="P208" s="51">
        <f>+IFERROR(IF(COUNT(O208),ROUND(O208/('Shareholding Pattern'!$P$58)*100,2),""),0)</f>
        <v>0.01</v>
      </c>
      <c r="Q208" s="47"/>
      <c r="R208" s="47"/>
      <c r="S208" s="405" t="str">
        <f t="shared" si="24"/>
        <v/>
      </c>
      <c r="T208" s="17">
        <f>+IFERROR(IF(COUNT(K208,S208),ROUND(SUM(S208,K208)/SUM('Shareholding Pattern'!$L$57,'Shareholding Pattern'!$T$57)*100,2),""),0)</f>
        <v>0.01</v>
      </c>
      <c r="U208" s="47"/>
      <c r="V208" s="17" t="str">
        <f t="shared" si="25"/>
        <v/>
      </c>
      <c r="W208" s="47"/>
      <c r="X208" s="17" t="str">
        <f t="shared" si="26"/>
        <v/>
      </c>
      <c r="Y208" s="47">
        <v>0</v>
      </c>
      <c r="Z208" s="284">
        <v>206</v>
      </c>
      <c r="AA208" s="334" t="s">
        <v>520</v>
      </c>
      <c r="AB208" s="11"/>
      <c r="AC208" s="11">
        <f t="shared" si="27"/>
        <v>1</v>
      </c>
    </row>
    <row r="209" spans="5:29" ht="24.75" customHeight="1">
      <c r="E209" s="195">
        <v>195</v>
      </c>
      <c r="F209" s="402" t="s">
        <v>913</v>
      </c>
      <c r="G209" s="403"/>
      <c r="H209" s="47">
        <v>4000</v>
      </c>
      <c r="I209" s="47"/>
      <c r="J209" s="47"/>
      <c r="K209" s="405">
        <f t="shared" si="21"/>
        <v>4000</v>
      </c>
      <c r="L209" s="51">
        <f>+IFERROR(IF(COUNT(K209),ROUND(K209/'Shareholding Pattern'!$L$57*100,2),""),0)</f>
        <v>0.02</v>
      </c>
      <c r="M209" s="207">
        <f t="shared" si="22"/>
        <v>4000</v>
      </c>
      <c r="N209" s="207"/>
      <c r="O209" s="285">
        <f t="shared" si="23"/>
        <v>4000</v>
      </c>
      <c r="P209" s="51">
        <f>+IFERROR(IF(COUNT(O209),ROUND(O209/('Shareholding Pattern'!$P$58)*100,2),""),0)</f>
        <v>0.02</v>
      </c>
      <c r="Q209" s="47"/>
      <c r="R209" s="47"/>
      <c r="S209" s="405" t="str">
        <f t="shared" si="24"/>
        <v/>
      </c>
      <c r="T209" s="17">
        <f>+IFERROR(IF(COUNT(K209,S209),ROUND(SUM(S209,K209)/SUM('Shareholding Pattern'!$L$57,'Shareholding Pattern'!$T$57)*100,2),""),0)</f>
        <v>0.02</v>
      </c>
      <c r="U209" s="47"/>
      <c r="V209" s="17" t="str">
        <f t="shared" si="25"/>
        <v/>
      </c>
      <c r="W209" s="47"/>
      <c r="X209" s="17" t="str">
        <f t="shared" si="26"/>
        <v/>
      </c>
      <c r="Y209" s="47">
        <v>0</v>
      </c>
      <c r="Z209" s="284">
        <v>207</v>
      </c>
      <c r="AA209" s="334" t="s">
        <v>520</v>
      </c>
      <c r="AB209" s="11"/>
      <c r="AC209" s="11">
        <f t="shared" si="27"/>
        <v>1</v>
      </c>
    </row>
    <row r="210" spans="5:29" ht="24.75" customHeight="1">
      <c r="E210" s="195">
        <v>196</v>
      </c>
      <c r="F210" s="402" t="s">
        <v>914</v>
      </c>
      <c r="G210" s="403"/>
      <c r="H210" s="47">
        <v>3000</v>
      </c>
      <c r="I210" s="47"/>
      <c r="J210" s="47"/>
      <c r="K210" s="405">
        <f t="shared" si="21"/>
        <v>3000</v>
      </c>
      <c r="L210" s="51">
        <f>+IFERROR(IF(COUNT(K210),ROUND(K210/'Shareholding Pattern'!$L$57*100,2),""),0)</f>
        <v>0.01</v>
      </c>
      <c r="M210" s="207">
        <f t="shared" si="22"/>
        <v>3000</v>
      </c>
      <c r="N210" s="207"/>
      <c r="O210" s="285">
        <f t="shared" si="23"/>
        <v>3000</v>
      </c>
      <c r="P210" s="51">
        <f>+IFERROR(IF(COUNT(O210),ROUND(O210/('Shareholding Pattern'!$P$58)*100,2),""),0)</f>
        <v>0.01</v>
      </c>
      <c r="Q210" s="47"/>
      <c r="R210" s="47"/>
      <c r="S210" s="405" t="str">
        <f t="shared" si="24"/>
        <v/>
      </c>
      <c r="T210" s="17">
        <f>+IFERROR(IF(COUNT(K210,S210),ROUND(SUM(S210,K210)/SUM('Shareholding Pattern'!$L$57,'Shareholding Pattern'!$T$57)*100,2),""),0)</f>
        <v>0.01</v>
      </c>
      <c r="U210" s="47"/>
      <c r="V210" s="17" t="str">
        <f t="shared" si="25"/>
        <v/>
      </c>
      <c r="W210" s="47"/>
      <c r="X210" s="17" t="str">
        <f t="shared" si="26"/>
        <v/>
      </c>
      <c r="Y210" s="47">
        <v>0</v>
      </c>
      <c r="Z210" s="284">
        <v>208</v>
      </c>
      <c r="AA210" s="334" t="s">
        <v>520</v>
      </c>
      <c r="AB210" s="11"/>
      <c r="AC210" s="11">
        <f t="shared" si="27"/>
        <v>1</v>
      </c>
    </row>
    <row r="211" spans="5:29" ht="24.75" customHeight="1">
      <c r="E211" s="195">
        <v>197</v>
      </c>
      <c r="F211" s="402" t="s">
        <v>915</v>
      </c>
      <c r="G211" s="403"/>
      <c r="H211" s="47">
        <v>4000</v>
      </c>
      <c r="I211" s="47"/>
      <c r="J211" s="47"/>
      <c r="K211" s="405">
        <f t="shared" si="21"/>
        <v>4000</v>
      </c>
      <c r="L211" s="51">
        <f>+IFERROR(IF(COUNT(K211),ROUND(K211/'Shareholding Pattern'!$L$57*100,2),""),0)</f>
        <v>0.02</v>
      </c>
      <c r="M211" s="207">
        <f t="shared" si="22"/>
        <v>4000</v>
      </c>
      <c r="N211" s="207"/>
      <c r="O211" s="285">
        <f t="shared" si="23"/>
        <v>4000</v>
      </c>
      <c r="P211" s="51">
        <f>+IFERROR(IF(COUNT(O211),ROUND(O211/('Shareholding Pattern'!$P$58)*100,2),""),0)</f>
        <v>0.02</v>
      </c>
      <c r="Q211" s="47"/>
      <c r="R211" s="47"/>
      <c r="S211" s="405" t="str">
        <f t="shared" si="24"/>
        <v/>
      </c>
      <c r="T211" s="17">
        <f>+IFERROR(IF(COUNT(K211,S211),ROUND(SUM(S211,K211)/SUM('Shareholding Pattern'!$L$57,'Shareholding Pattern'!$T$57)*100,2),""),0)</f>
        <v>0.02</v>
      </c>
      <c r="U211" s="47"/>
      <c r="V211" s="17" t="str">
        <f t="shared" si="25"/>
        <v/>
      </c>
      <c r="W211" s="47"/>
      <c r="X211" s="17" t="str">
        <f t="shared" si="26"/>
        <v/>
      </c>
      <c r="Y211" s="47">
        <v>0</v>
      </c>
      <c r="Z211" s="284">
        <v>209</v>
      </c>
      <c r="AA211" s="334" t="s">
        <v>520</v>
      </c>
      <c r="AB211" s="11"/>
      <c r="AC211" s="11">
        <f t="shared" si="27"/>
        <v>1</v>
      </c>
    </row>
    <row r="212" spans="5:29" ht="24.75" customHeight="1">
      <c r="E212" s="195">
        <v>198</v>
      </c>
      <c r="F212" s="402" t="s">
        <v>916</v>
      </c>
      <c r="G212" s="403"/>
      <c r="H212" s="47">
        <v>4000</v>
      </c>
      <c r="I212" s="47"/>
      <c r="J212" s="47"/>
      <c r="K212" s="405">
        <f t="shared" si="21"/>
        <v>4000</v>
      </c>
      <c r="L212" s="51">
        <f>+IFERROR(IF(COUNT(K212),ROUND(K212/'Shareholding Pattern'!$L$57*100,2),""),0)</f>
        <v>0.02</v>
      </c>
      <c r="M212" s="207">
        <f t="shared" si="22"/>
        <v>4000</v>
      </c>
      <c r="N212" s="207"/>
      <c r="O212" s="285">
        <f t="shared" si="23"/>
        <v>4000</v>
      </c>
      <c r="P212" s="51">
        <f>+IFERROR(IF(COUNT(O212),ROUND(O212/('Shareholding Pattern'!$P$58)*100,2),""),0)</f>
        <v>0.02</v>
      </c>
      <c r="Q212" s="47"/>
      <c r="R212" s="47"/>
      <c r="S212" s="405" t="str">
        <f t="shared" si="24"/>
        <v/>
      </c>
      <c r="T212" s="17">
        <f>+IFERROR(IF(COUNT(K212,S212),ROUND(SUM(S212,K212)/SUM('Shareholding Pattern'!$L$57,'Shareholding Pattern'!$T$57)*100,2),""),0)</f>
        <v>0.02</v>
      </c>
      <c r="U212" s="47"/>
      <c r="V212" s="17" t="str">
        <f t="shared" si="25"/>
        <v/>
      </c>
      <c r="W212" s="47"/>
      <c r="X212" s="17" t="str">
        <f t="shared" si="26"/>
        <v/>
      </c>
      <c r="Y212" s="47">
        <v>0</v>
      </c>
      <c r="Z212" s="284">
        <v>210</v>
      </c>
      <c r="AA212" s="334" t="s">
        <v>520</v>
      </c>
      <c r="AB212" s="11"/>
      <c r="AC212" s="11">
        <f t="shared" si="27"/>
        <v>1</v>
      </c>
    </row>
    <row r="213" spans="5:29" ht="24.75" customHeight="1">
      <c r="E213" s="195">
        <v>199</v>
      </c>
      <c r="F213" s="402" t="s">
        <v>917</v>
      </c>
      <c r="G213" s="403"/>
      <c r="H213" s="47">
        <v>4000</v>
      </c>
      <c r="I213" s="47"/>
      <c r="J213" s="47"/>
      <c r="K213" s="405">
        <f t="shared" si="21"/>
        <v>4000</v>
      </c>
      <c r="L213" s="51">
        <f>+IFERROR(IF(COUNT(K213),ROUND(K213/'Shareholding Pattern'!$L$57*100,2),""),0)</f>
        <v>0.02</v>
      </c>
      <c r="M213" s="207">
        <f t="shared" si="22"/>
        <v>4000</v>
      </c>
      <c r="N213" s="207"/>
      <c r="O213" s="285">
        <f t="shared" si="23"/>
        <v>4000</v>
      </c>
      <c r="P213" s="51">
        <f>+IFERROR(IF(COUNT(O213),ROUND(O213/('Shareholding Pattern'!$P$58)*100,2),""),0)</f>
        <v>0.02</v>
      </c>
      <c r="Q213" s="47"/>
      <c r="R213" s="47"/>
      <c r="S213" s="405" t="str">
        <f t="shared" si="24"/>
        <v/>
      </c>
      <c r="T213" s="17">
        <f>+IFERROR(IF(COUNT(K213,S213),ROUND(SUM(S213,K213)/SUM('Shareholding Pattern'!$L$57,'Shareholding Pattern'!$T$57)*100,2),""),0)</f>
        <v>0.02</v>
      </c>
      <c r="U213" s="47"/>
      <c r="V213" s="17" t="str">
        <f t="shared" si="25"/>
        <v/>
      </c>
      <c r="W213" s="47"/>
      <c r="X213" s="17" t="str">
        <f t="shared" si="26"/>
        <v/>
      </c>
      <c r="Y213" s="47">
        <v>0</v>
      </c>
      <c r="Z213" s="284">
        <v>211</v>
      </c>
      <c r="AA213" s="334" t="s">
        <v>520</v>
      </c>
      <c r="AB213" s="11"/>
      <c r="AC213" s="11">
        <f t="shared" si="27"/>
        <v>1</v>
      </c>
    </row>
    <row r="214" spans="5:29" ht="24.75" customHeight="1">
      <c r="E214" s="195">
        <v>200</v>
      </c>
      <c r="F214" s="402" t="s">
        <v>918</v>
      </c>
      <c r="G214" s="403"/>
      <c r="H214" s="47">
        <v>6000</v>
      </c>
      <c r="I214" s="47"/>
      <c r="J214" s="47"/>
      <c r="K214" s="405">
        <f t="shared" si="21"/>
        <v>6000</v>
      </c>
      <c r="L214" s="51">
        <f>+IFERROR(IF(COUNT(K214),ROUND(K214/'Shareholding Pattern'!$L$57*100,2),""),0)</f>
        <v>0.03</v>
      </c>
      <c r="M214" s="207">
        <f t="shared" si="22"/>
        <v>6000</v>
      </c>
      <c r="N214" s="207"/>
      <c r="O214" s="285">
        <f t="shared" si="23"/>
        <v>6000</v>
      </c>
      <c r="P214" s="51">
        <f>+IFERROR(IF(COUNT(O214),ROUND(O214/('Shareholding Pattern'!$P$58)*100,2),""),0)</f>
        <v>0.03</v>
      </c>
      <c r="Q214" s="47"/>
      <c r="R214" s="47"/>
      <c r="S214" s="405" t="str">
        <f t="shared" si="24"/>
        <v/>
      </c>
      <c r="T214" s="17">
        <f>+IFERROR(IF(COUNT(K214,S214),ROUND(SUM(S214,K214)/SUM('Shareholding Pattern'!$L$57,'Shareholding Pattern'!$T$57)*100,2),""),0)</f>
        <v>0.03</v>
      </c>
      <c r="U214" s="47"/>
      <c r="V214" s="17" t="str">
        <f t="shared" si="25"/>
        <v/>
      </c>
      <c r="W214" s="47"/>
      <c r="X214" s="17" t="str">
        <f t="shared" si="26"/>
        <v/>
      </c>
      <c r="Y214" s="47">
        <v>0</v>
      </c>
      <c r="Z214" s="284">
        <v>214</v>
      </c>
      <c r="AA214" s="334" t="s">
        <v>520</v>
      </c>
      <c r="AB214" s="11"/>
      <c r="AC214" s="11">
        <f t="shared" si="27"/>
        <v>1</v>
      </c>
    </row>
    <row r="215" spans="5:29" ht="24.75" customHeight="1">
      <c r="E215" s="195">
        <v>201</v>
      </c>
      <c r="F215" s="402" t="s">
        <v>919</v>
      </c>
      <c r="G215" s="403"/>
      <c r="H215" s="47">
        <v>5000</v>
      </c>
      <c r="I215" s="47"/>
      <c r="J215" s="47"/>
      <c r="K215" s="405">
        <f t="shared" si="21"/>
        <v>5000</v>
      </c>
      <c r="L215" s="51">
        <f>+IFERROR(IF(COUNT(K215),ROUND(K215/'Shareholding Pattern'!$L$57*100,2),""),0)</f>
        <v>0.02</v>
      </c>
      <c r="M215" s="207">
        <f t="shared" si="22"/>
        <v>5000</v>
      </c>
      <c r="N215" s="207"/>
      <c r="O215" s="285">
        <f t="shared" si="23"/>
        <v>5000</v>
      </c>
      <c r="P215" s="51">
        <f>+IFERROR(IF(COUNT(O215),ROUND(O215/('Shareholding Pattern'!$P$58)*100,2),""),0)</f>
        <v>0.02</v>
      </c>
      <c r="Q215" s="47"/>
      <c r="R215" s="47"/>
      <c r="S215" s="405" t="str">
        <f t="shared" si="24"/>
        <v/>
      </c>
      <c r="T215" s="17">
        <f>+IFERROR(IF(COUNT(K215,S215),ROUND(SUM(S215,K215)/SUM('Shareholding Pattern'!$L$57,'Shareholding Pattern'!$T$57)*100,2),""),0)</f>
        <v>0.02</v>
      </c>
      <c r="U215" s="47"/>
      <c r="V215" s="17" t="str">
        <f t="shared" si="25"/>
        <v/>
      </c>
      <c r="W215" s="47"/>
      <c r="X215" s="17" t="str">
        <f t="shared" si="26"/>
        <v/>
      </c>
      <c r="Y215" s="47">
        <v>0</v>
      </c>
      <c r="Z215" s="284">
        <v>215</v>
      </c>
      <c r="AA215" s="334" t="s">
        <v>520</v>
      </c>
      <c r="AB215" s="11"/>
      <c r="AC215" s="11">
        <f t="shared" si="27"/>
        <v>1</v>
      </c>
    </row>
    <row r="216" spans="5:29" ht="24.75" customHeight="1">
      <c r="E216" s="195">
        <v>202</v>
      </c>
      <c r="F216" s="402" t="s">
        <v>920</v>
      </c>
      <c r="G216" s="403"/>
      <c r="H216" s="47">
        <v>5000</v>
      </c>
      <c r="I216" s="47"/>
      <c r="J216" s="47"/>
      <c r="K216" s="405">
        <f t="shared" si="21"/>
        <v>5000</v>
      </c>
      <c r="L216" s="51">
        <f>+IFERROR(IF(COUNT(K216),ROUND(K216/'Shareholding Pattern'!$L$57*100,2),""),0)</f>
        <v>0.02</v>
      </c>
      <c r="M216" s="207">
        <f t="shared" si="22"/>
        <v>5000</v>
      </c>
      <c r="N216" s="207"/>
      <c r="O216" s="285">
        <f t="shared" si="23"/>
        <v>5000</v>
      </c>
      <c r="P216" s="51">
        <f>+IFERROR(IF(COUNT(O216),ROUND(O216/('Shareholding Pattern'!$P$58)*100,2),""),0)</f>
        <v>0.02</v>
      </c>
      <c r="Q216" s="47"/>
      <c r="R216" s="47"/>
      <c r="S216" s="405" t="str">
        <f t="shared" si="24"/>
        <v/>
      </c>
      <c r="T216" s="17">
        <f>+IFERROR(IF(COUNT(K216,S216),ROUND(SUM(S216,K216)/SUM('Shareholding Pattern'!$L$57,'Shareholding Pattern'!$T$57)*100,2),""),0)</f>
        <v>0.02</v>
      </c>
      <c r="U216" s="47"/>
      <c r="V216" s="17" t="str">
        <f t="shared" si="25"/>
        <v/>
      </c>
      <c r="W216" s="47"/>
      <c r="X216" s="17" t="str">
        <f t="shared" si="26"/>
        <v/>
      </c>
      <c r="Y216" s="47">
        <v>0</v>
      </c>
      <c r="Z216" s="284">
        <v>216</v>
      </c>
      <c r="AA216" s="334" t="s">
        <v>520</v>
      </c>
      <c r="AB216" s="11"/>
      <c r="AC216" s="11">
        <f t="shared" si="27"/>
        <v>1</v>
      </c>
    </row>
    <row r="217" spans="5:29" ht="24.75" customHeight="1">
      <c r="E217" s="195">
        <v>203</v>
      </c>
      <c r="F217" s="402" t="s">
        <v>921</v>
      </c>
      <c r="G217" s="403"/>
      <c r="H217" s="47">
        <v>7000</v>
      </c>
      <c r="I217" s="47"/>
      <c r="J217" s="47"/>
      <c r="K217" s="405">
        <f t="shared" si="21"/>
        <v>7000</v>
      </c>
      <c r="L217" s="51">
        <f>+IFERROR(IF(COUNT(K217),ROUND(K217/'Shareholding Pattern'!$L$57*100,2),""),0)</f>
        <v>0.03</v>
      </c>
      <c r="M217" s="207">
        <f t="shared" si="22"/>
        <v>7000</v>
      </c>
      <c r="N217" s="207"/>
      <c r="O217" s="285">
        <f t="shared" si="23"/>
        <v>7000</v>
      </c>
      <c r="P217" s="51">
        <f>+IFERROR(IF(COUNT(O217),ROUND(O217/('Shareholding Pattern'!$P$58)*100,2),""),0)</f>
        <v>0.03</v>
      </c>
      <c r="Q217" s="47"/>
      <c r="R217" s="47"/>
      <c r="S217" s="405" t="str">
        <f t="shared" si="24"/>
        <v/>
      </c>
      <c r="T217" s="17">
        <f>+IFERROR(IF(COUNT(K217,S217),ROUND(SUM(S217,K217)/SUM('Shareholding Pattern'!$L$57,'Shareholding Pattern'!$T$57)*100,2),""),0)</f>
        <v>0.03</v>
      </c>
      <c r="U217" s="47"/>
      <c r="V217" s="17" t="str">
        <f t="shared" si="25"/>
        <v/>
      </c>
      <c r="W217" s="47"/>
      <c r="X217" s="17" t="str">
        <f t="shared" si="26"/>
        <v/>
      </c>
      <c r="Y217" s="47">
        <v>0</v>
      </c>
      <c r="Z217" s="284">
        <v>217</v>
      </c>
      <c r="AA217" s="334" t="s">
        <v>520</v>
      </c>
      <c r="AB217" s="11"/>
      <c r="AC217" s="11">
        <f t="shared" si="27"/>
        <v>1</v>
      </c>
    </row>
    <row r="218" spans="5:29" ht="24.75" customHeight="1">
      <c r="E218" s="195">
        <v>204</v>
      </c>
      <c r="F218" s="402" t="s">
        <v>922</v>
      </c>
      <c r="G218" s="403"/>
      <c r="H218" s="47">
        <v>7000</v>
      </c>
      <c r="I218" s="47"/>
      <c r="J218" s="47"/>
      <c r="K218" s="405">
        <f t="shared" si="21"/>
        <v>7000</v>
      </c>
      <c r="L218" s="51">
        <f>+IFERROR(IF(COUNT(K218),ROUND(K218/'Shareholding Pattern'!$L$57*100,2),""),0)</f>
        <v>0.03</v>
      </c>
      <c r="M218" s="207">
        <f t="shared" si="22"/>
        <v>7000</v>
      </c>
      <c r="N218" s="207"/>
      <c r="O218" s="285">
        <f t="shared" si="23"/>
        <v>7000</v>
      </c>
      <c r="P218" s="51">
        <f>+IFERROR(IF(COUNT(O218),ROUND(O218/('Shareholding Pattern'!$P$58)*100,2),""),0)</f>
        <v>0.03</v>
      </c>
      <c r="Q218" s="47"/>
      <c r="R218" s="47"/>
      <c r="S218" s="405" t="str">
        <f t="shared" si="24"/>
        <v/>
      </c>
      <c r="T218" s="17">
        <f>+IFERROR(IF(COUNT(K218,S218),ROUND(SUM(S218,K218)/SUM('Shareholding Pattern'!$L$57,'Shareholding Pattern'!$T$57)*100,2),""),0)</f>
        <v>0.03</v>
      </c>
      <c r="U218" s="47"/>
      <c r="V218" s="17" t="str">
        <f t="shared" si="25"/>
        <v/>
      </c>
      <c r="W218" s="47"/>
      <c r="X218" s="17" t="str">
        <f t="shared" si="26"/>
        <v/>
      </c>
      <c r="Y218" s="47">
        <v>0</v>
      </c>
      <c r="Z218" s="284">
        <v>218</v>
      </c>
      <c r="AA218" s="334" t="s">
        <v>520</v>
      </c>
      <c r="AB218" s="11"/>
      <c r="AC218" s="11">
        <f t="shared" si="27"/>
        <v>1</v>
      </c>
    </row>
    <row r="219" spans="5:29" ht="24.75" customHeight="1">
      <c r="E219" s="195">
        <v>205</v>
      </c>
      <c r="F219" s="402" t="s">
        <v>923</v>
      </c>
      <c r="G219" s="403"/>
      <c r="H219" s="47">
        <v>2500</v>
      </c>
      <c r="I219" s="47"/>
      <c r="J219" s="47"/>
      <c r="K219" s="405">
        <f t="shared" si="21"/>
        <v>2500</v>
      </c>
      <c r="L219" s="51">
        <f>+IFERROR(IF(COUNT(K219),ROUND(K219/'Shareholding Pattern'!$L$57*100,2),""),0)</f>
        <v>0.01</v>
      </c>
      <c r="M219" s="207">
        <f t="shared" si="22"/>
        <v>2500</v>
      </c>
      <c r="N219" s="207"/>
      <c r="O219" s="285">
        <f t="shared" si="23"/>
        <v>2500</v>
      </c>
      <c r="P219" s="51">
        <f>+IFERROR(IF(COUNT(O219),ROUND(O219/('Shareholding Pattern'!$P$58)*100,2),""),0)</f>
        <v>0.01</v>
      </c>
      <c r="Q219" s="47"/>
      <c r="R219" s="47"/>
      <c r="S219" s="405" t="str">
        <f t="shared" si="24"/>
        <v/>
      </c>
      <c r="T219" s="17">
        <f>+IFERROR(IF(COUNT(K219,S219),ROUND(SUM(S219,K219)/SUM('Shareholding Pattern'!$L$57,'Shareholding Pattern'!$T$57)*100,2),""),0)</f>
        <v>0.01</v>
      </c>
      <c r="U219" s="47"/>
      <c r="V219" s="17" t="str">
        <f t="shared" si="25"/>
        <v/>
      </c>
      <c r="W219" s="47"/>
      <c r="X219" s="17" t="str">
        <f t="shared" si="26"/>
        <v/>
      </c>
      <c r="Y219" s="47">
        <v>0</v>
      </c>
      <c r="Z219" s="284">
        <v>219</v>
      </c>
      <c r="AA219" s="334" t="s">
        <v>520</v>
      </c>
      <c r="AB219" s="11"/>
      <c r="AC219" s="11">
        <f t="shared" si="27"/>
        <v>1</v>
      </c>
    </row>
    <row r="220" spans="5:29" ht="24.75" customHeight="1">
      <c r="E220" s="195">
        <v>206</v>
      </c>
      <c r="F220" s="402" t="s">
        <v>924</v>
      </c>
      <c r="G220" s="403"/>
      <c r="H220" s="47">
        <v>2500</v>
      </c>
      <c r="I220" s="47"/>
      <c r="J220" s="47"/>
      <c r="K220" s="405">
        <f t="shared" si="21"/>
        <v>2500</v>
      </c>
      <c r="L220" s="51">
        <f>+IFERROR(IF(COUNT(K220),ROUND(K220/'Shareholding Pattern'!$L$57*100,2),""),0)</f>
        <v>0.01</v>
      </c>
      <c r="M220" s="207">
        <f t="shared" si="22"/>
        <v>2500</v>
      </c>
      <c r="N220" s="207"/>
      <c r="O220" s="285">
        <f t="shared" si="23"/>
        <v>2500</v>
      </c>
      <c r="P220" s="51">
        <f>+IFERROR(IF(COUNT(O220),ROUND(O220/('Shareholding Pattern'!$P$58)*100,2),""),0)</f>
        <v>0.01</v>
      </c>
      <c r="Q220" s="47"/>
      <c r="R220" s="47"/>
      <c r="S220" s="405" t="str">
        <f t="shared" si="24"/>
        <v/>
      </c>
      <c r="T220" s="17">
        <f>+IFERROR(IF(COUNT(K220,S220),ROUND(SUM(S220,K220)/SUM('Shareholding Pattern'!$L$57,'Shareholding Pattern'!$T$57)*100,2),""),0)</f>
        <v>0.01</v>
      </c>
      <c r="U220" s="47"/>
      <c r="V220" s="17" t="str">
        <f t="shared" si="25"/>
        <v/>
      </c>
      <c r="W220" s="47"/>
      <c r="X220" s="17" t="str">
        <f t="shared" si="26"/>
        <v/>
      </c>
      <c r="Y220" s="47">
        <v>0</v>
      </c>
      <c r="Z220" s="284">
        <v>220</v>
      </c>
      <c r="AA220" s="334" t="s">
        <v>520</v>
      </c>
      <c r="AB220" s="11"/>
      <c r="AC220" s="11">
        <f t="shared" si="27"/>
        <v>1</v>
      </c>
    </row>
    <row r="221" spans="5:29" ht="24.75" customHeight="1">
      <c r="E221" s="195">
        <v>207</v>
      </c>
      <c r="F221" s="402" t="s">
        <v>925</v>
      </c>
      <c r="G221" s="403"/>
      <c r="H221" s="47">
        <v>2500</v>
      </c>
      <c r="I221" s="47"/>
      <c r="J221" s="47"/>
      <c r="K221" s="405">
        <f t="shared" si="21"/>
        <v>2500</v>
      </c>
      <c r="L221" s="51">
        <f>+IFERROR(IF(COUNT(K221),ROUND(K221/'Shareholding Pattern'!$L$57*100,2),""),0)</f>
        <v>0.01</v>
      </c>
      <c r="M221" s="207">
        <f t="shared" si="22"/>
        <v>2500</v>
      </c>
      <c r="N221" s="207"/>
      <c r="O221" s="285">
        <f t="shared" si="23"/>
        <v>2500</v>
      </c>
      <c r="P221" s="51">
        <f>+IFERROR(IF(COUNT(O221),ROUND(O221/('Shareholding Pattern'!$P$58)*100,2),""),0)</f>
        <v>0.01</v>
      </c>
      <c r="Q221" s="47"/>
      <c r="R221" s="47"/>
      <c r="S221" s="405" t="str">
        <f t="shared" si="24"/>
        <v/>
      </c>
      <c r="T221" s="17">
        <f>+IFERROR(IF(COUNT(K221,S221),ROUND(SUM(S221,K221)/SUM('Shareholding Pattern'!$L$57,'Shareholding Pattern'!$T$57)*100,2),""),0)</f>
        <v>0.01</v>
      </c>
      <c r="U221" s="47"/>
      <c r="V221" s="17" t="str">
        <f t="shared" si="25"/>
        <v/>
      </c>
      <c r="W221" s="47"/>
      <c r="X221" s="17" t="str">
        <f t="shared" si="26"/>
        <v/>
      </c>
      <c r="Y221" s="47">
        <v>0</v>
      </c>
      <c r="Z221" s="284">
        <v>221</v>
      </c>
      <c r="AA221" s="334" t="s">
        <v>520</v>
      </c>
      <c r="AB221" s="11"/>
      <c r="AC221" s="11">
        <f t="shared" si="27"/>
        <v>1</v>
      </c>
    </row>
    <row r="222" spans="5:29" ht="24.75" customHeight="1">
      <c r="E222" s="195">
        <v>208</v>
      </c>
      <c r="F222" s="402" t="s">
        <v>926</v>
      </c>
      <c r="G222" s="403"/>
      <c r="H222" s="47">
        <v>0</v>
      </c>
      <c r="I222" s="47"/>
      <c r="J222" s="47"/>
      <c r="K222" s="405">
        <f t="shared" si="21"/>
        <v>0</v>
      </c>
      <c r="L222" s="51">
        <f>+IFERROR(IF(COUNT(K222),ROUND(K222/'Shareholding Pattern'!$L$57*100,2),""),0)</f>
        <v>0</v>
      </c>
      <c r="M222" s="207">
        <f t="shared" si="22"/>
        <v>0</v>
      </c>
      <c r="N222" s="207"/>
      <c r="O222" s="285">
        <f t="shared" si="23"/>
        <v>0</v>
      </c>
      <c r="P222" s="51">
        <f>+IFERROR(IF(COUNT(O222),ROUND(O222/('Shareholding Pattern'!$P$58)*100,2),""),0)</f>
        <v>0</v>
      </c>
      <c r="Q222" s="47"/>
      <c r="R222" s="47"/>
      <c r="S222" s="405" t="str">
        <f t="shared" si="24"/>
        <v/>
      </c>
      <c r="T222" s="17">
        <f>+IFERROR(IF(COUNT(K222,S222),ROUND(SUM(S222,K222)/SUM('Shareholding Pattern'!$L$57,'Shareholding Pattern'!$T$57)*100,2),""),0)</f>
        <v>0</v>
      </c>
      <c r="U222" s="47"/>
      <c r="V222" s="17" t="str">
        <f t="shared" si="25"/>
        <v/>
      </c>
      <c r="W222" s="47"/>
      <c r="X222" s="17" t="str">
        <f t="shared" si="26"/>
        <v/>
      </c>
      <c r="Y222" s="47">
        <v>0</v>
      </c>
      <c r="Z222" s="284">
        <v>222</v>
      </c>
      <c r="AA222" s="334" t="s">
        <v>520</v>
      </c>
      <c r="AB222" s="11"/>
      <c r="AC222" s="11">
        <f t="shared" si="27"/>
        <v>0</v>
      </c>
    </row>
    <row r="223" spans="5:29" ht="24.75" customHeight="1">
      <c r="E223" s="195">
        <v>209</v>
      </c>
      <c r="F223" s="402" t="s">
        <v>927</v>
      </c>
      <c r="G223" s="403"/>
      <c r="H223" s="47">
        <v>2500</v>
      </c>
      <c r="I223" s="47"/>
      <c r="J223" s="47"/>
      <c r="K223" s="405">
        <f t="shared" si="21"/>
        <v>2500</v>
      </c>
      <c r="L223" s="51">
        <f>+IFERROR(IF(COUNT(K223),ROUND(K223/'Shareholding Pattern'!$L$57*100,2),""),0)</f>
        <v>0.01</v>
      </c>
      <c r="M223" s="207">
        <f t="shared" si="22"/>
        <v>2500</v>
      </c>
      <c r="N223" s="207"/>
      <c r="O223" s="285">
        <f t="shared" si="23"/>
        <v>2500</v>
      </c>
      <c r="P223" s="51">
        <f>+IFERROR(IF(COUNT(O223),ROUND(O223/('Shareholding Pattern'!$P$58)*100,2),""),0)</f>
        <v>0.01</v>
      </c>
      <c r="Q223" s="47"/>
      <c r="R223" s="47"/>
      <c r="S223" s="405" t="str">
        <f t="shared" si="24"/>
        <v/>
      </c>
      <c r="T223" s="17">
        <f>+IFERROR(IF(COUNT(K223,S223),ROUND(SUM(S223,K223)/SUM('Shareholding Pattern'!$L$57,'Shareholding Pattern'!$T$57)*100,2),""),0)</f>
        <v>0.01</v>
      </c>
      <c r="U223" s="47"/>
      <c r="V223" s="17" t="str">
        <f t="shared" si="25"/>
        <v/>
      </c>
      <c r="W223" s="47"/>
      <c r="X223" s="17" t="str">
        <f t="shared" si="26"/>
        <v/>
      </c>
      <c r="Y223" s="47">
        <v>0</v>
      </c>
      <c r="Z223" s="284">
        <v>223</v>
      </c>
      <c r="AA223" s="334" t="s">
        <v>520</v>
      </c>
      <c r="AB223" s="11"/>
      <c r="AC223" s="11">
        <f t="shared" si="27"/>
        <v>1</v>
      </c>
    </row>
    <row r="224" spans="5:29" ht="24.75" customHeight="1">
      <c r="E224" s="195">
        <v>210</v>
      </c>
      <c r="F224" s="402" t="s">
        <v>928</v>
      </c>
      <c r="G224" s="403"/>
      <c r="H224" s="47">
        <v>2500</v>
      </c>
      <c r="I224" s="47"/>
      <c r="J224" s="47"/>
      <c r="K224" s="405">
        <f t="shared" si="21"/>
        <v>2500</v>
      </c>
      <c r="L224" s="51">
        <f>+IFERROR(IF(COUNT(K224),ROUND(K224/'Shareholding Pattern'!$L$57*100,2),""),0)</f>
        <v>0.01</v>
      </c>
      <c r="M224" s="207">
        <f t="shared" si="22"/>
        <v>2500</v>
      </c>
      <c r="N224" s="207"/>
      <c r="O224" s="285">
        <f t="shared" si="23"/>
        <v>2500</v>
      </c>
      <c r="P224" s="51">
        <f>+IFERROR(IF(COUNT(O224),ROUND(O224/('Shareholding Pattern'!$P$58)*100,2),""),0)</f>
        <v>0.01</v>
      </c>
      <c r="Q224" s="47"/>
      <c r="R224" s="47"/>
      <c r="S224" s="405" t="str">
        <f t="shared" si="24"/>
        <v/>
      </c>
      <c r="T224" s="17">
        <f>+IFERROR(IF(COUNT(K224,S224),ROUND(SUM(S224,K224)/SUM('Shareholding Pattern'!$L$57,'Shareholding Pattern'!$T$57)*100,2),""),0)</f>
        <v>0.01</v>
      </c>
      <c r="U224" s="47"/>
      <c r="V224" s="17" t="str">
        <f t="shared" si="25"/>
        <v/>
      </c>
      <c r="W224" s="47"/>
      <c r="X224" s="17" t="str">
        <f t="shared" si="26"/>
        <v/>
      </c>
      <c r="Y224" s="47">
        <v>0</v>
      </c>
      <c r="Z224" s="284">
        <v>224</v>
      </c>
      <c r="AA224" s="334" t="s">
        <v>520</v>
      </c>
      <c r="AB224" s="11"/>
      <c r="AC224" s="11">
        <f t="shared" si="27"/>
        <v>1</v>
      </c>
    </row>
    <row r="225" spans="5:29" ht="24.75" customHeight="1">
      <c r="E225" s="195">
        <v>211</v>
      </c>
      <c r="F225" s="402" t="s">
        <v>929</v>
      </c>
      <c r="G225" s="403"/>
      <c r="H225" s="47">
        <v>2500</v>
      </c>
      <c r="I225" s="47"/>
      <c r="J225" s="47"/>
      <c r="K225" s="405">
        <f t="shared" si="21"/>
        <v>2500</v>
      </c>
      <c r="L225" s="51">
        <f>+IFERROR(IF(COUNT(K225),ROUND(K225/'Shareholding Pattern'!$L$57*100,2),""),0)</f>
        <v>0.01</v>
      </c>
      <c r="M225" s="207">
        <f t="shared" si="22"/>
        <v>2500</v>
      </c>
      <c r="N225" s="207"/>
      <c r="O225" s="285">
        <f t="shared" si="23"/>
        <v>2500</v>
      </c>
      <c r="P225" s="51">
        <f>+IFERROR(IF(COUNT(O225),ROUND(O225/('Shareholding Pattern'!$P$58)*100,2),""),0)</f>
        <v>0.01</v>
      </c>
      <c r="Q225" s="47"/>
      <c r="R225" s="47"/>
      <c r="S225" s="405" t="str">
        <f t="shared" si="24"/>
        <v/>
      </c>
      <c r="T225" s="17">
        <f>+IFERROR(IF(COUNT(K225,S225),ROUND(SUM(S225,K225)/SUM('Shareholding Pattern'!$L$57,'Shareholding Pattern'!$T$57)*100,2),""),0)</f>
        <v>0.01</v>
      </c>
      <c r="U225" s="47"/>
      <c r="V225" s="17" t="str">
        <f t="shared" si="25"/>
        <v/>
      </c>
      <c r="W225" s="47"/>
      <c r="X225" s="17" t="str">
        <f t="shared" si="26"/>
        <v/>
      </c>
      <c r="Y225" s="47">
        <v>0</v>
      </c>
      <c r="Z225" s="284">
        <v>225</v>
      </c>
      <c r="AA225" s="334" t="s">
        <v>520</v>
      </c>
      <c r="AB225" s="11"/>
      <c r="AC225" s="11">
        <f t="shared" si="27"/>
        <v>1</v>
      </c>
    </row>
    <row r="226" spans="5:29" ht="24.75" customHeight="1">
      <c r="E226" s="195">
        <v>212</v>
      </c>
      <c r="F226" s="402" t="s">
        <v>930</v>
      </c>
      <c r="G226" s="403"/>
      <c r="H226" s="47">
        <v>2500</v>
      </c>
      <c r="I226" s="47"/>
      <c r="J226" s="47"/>
      <c r="K226" s="405">
        <f t="shared" si="21"/>
        <v>2500</v>
      </c>
      <c r="L226" s="51">
        <f>+IFERROR(IF(COUNT(K226),ROUND(K226/'Shareholding Pattern'!$L$57*100,2),""),0)</f>
        <v>0.01</v>
      </c>
      <c r="M226" s="207">
        <f t="shared" si="22"/>
        <v>2500</v>
      </c>
      <c r="N226" s="207"/>
      <c r="O226" s="285">
        <f t="shared" si="23"/>
        <v>2500</v>
      </c>
      <c r="P226" s="51">
        <f>+IFERROR(IF(COUNT(O226),ROUND(O226/('Shareholding Pattern'!$P$58)*100,2),""),0)</f>
        <v>0.01</v>
      </c>
      <c r="Q226" s="47"/>
      <c r="R226" s="47"/>
      <c r="S226" s="405" t="str">
        <f t="shared" si="24"/>
        <v/>
      </c>
      <c r="T226" s="17">
        <f>+IFERROR(IF(COUNT(K226,S226),ROUND(SUM(S226,K226)/SUM('Shareholding Pattern'!$L$57,'Shareholding Pattern'!$T$57)*100,2),""),0)</f>
        <v>0.01</v>
      </c>
      <c r="U226" s="47"/>
      <c r="V226" s="17" t="str">
        <f t="shared" si="25"/>
        <v/>
      </c>
      <c r="W226" s="47"/>
      <c r="X226" s="17" t="str">
        <f t="shared" si="26"/>
        <v/>
      </c>
      <c r="Y226" s="47">
        <v>0</v>
      </c>
      <c r="Z226" s="284">
        <v>226</v>
      </c>
      <c r="AA226" s="334" t="s">
        <v>520</v>
      </c>
      <c r="AB226" s="11"/>
      <c r="AC226" s="11">
        <f t="shared" si="27"/>
        <v>1</v>
      </c>
    </row>
    <row r="227" spans="5:29" ht="24.75" customHeight="1">
      <c r="E227" s="195">
        <v>213</v>
      </c>
      <c r="F227" s="402" t="s">
        <v>931</v>
      </c>
      <c r="G227" s="403"/>
      <c r="H227" s="47">
        <v>2500</v>
      </c>
      <c r="I227" s="47"/>
      <c r="J227" s="47"/>
      <c r="K227" s="405">
        <f t="shared" si="21"/>
        <v>2500</v>
      </c>
      <c r="L227" s="51">
        <f>+IFERROR(IF(COUNT(K227),ROUND(K227/'Shareholding Pattern'!$L$57*100,2),""),0)</f>
        <v>0.01</v>
      </c>
      <c r="M227" s="207">
        <f t="shared" si="22"/>
        <v>2500</v>
      </c>
      <c r="N227" s="207"/>
      <c r="O227" s="285">
        <f t="shared" si="23"/>
        <v>2500</v>
      </c>
      <c r="P227" s="51">
        <f>+IFERROR(IF(COUNT(O227),ROUND(O227/('Shareholding Pattern'!$P$58)*100,2),""),0)</f>
        <v>0.01</v>
      </c>
      <c r="Q227" s="47"/>
      <c r="R227" s="47"/>
      <c r="S227" s="405" t="str">
        <f t="shared" si="24"/>
        <v/>
      </c>
      <c r="T227" s="17">
        <f>+IFERROR(IF(COUNT(K227,S227),ROUND(SUM(S227,K227)/SUM('Shareholding Pattern'!$L$57,'Shareholding Pattern'!$T$57)*100,2),""),0)</f>
        <v>0.01</v>
      </c>
      <c r="U227" s="47"/>
      <c r="V227" s="17" t="str">
        <f t="shared" si="25"/>
        <v/>
      </c>
      <c r="W227" s="47"/>
      <c r="X227" s="17" t="str">
        <f t="shared" si="26"/>
        <v/>
      </c>
      <c r="Y227" s="47">
        <v>0</v>
      </c>
      <c r="Z227" s="284">
        <v>227</v>
      </c>
      <c r="AA227" s="334" t="s">
        <v>520</v>
      </c>
      <c r="AB227" s="11"/>
      <c r="AC227" s="11">
        <f t="shared" si="27"/>
        <v>1</v>
      </c>
    </row>
    <row r="228" spans="5:29" ht="24.75" customHeight="1">
      <c r="E228" s="195">
        <v>214</v>
      </c>
      <c r="F228" s="402" t="s">
        <v>932</v>
      </c>
      <c r="G228" s="403"/>
      <c r="H228" s="47">
        <v>2500</v>
      </c>
      <c r="I228" s="47"/>
      <c r="J228" s="47"/>
      <c r="K228" s="405">
        <f t="shared" si="21"/>
        <v>2500</v>
      </c>
      <c r="L228" s="51">
        <f>+IFERROR(IF(COUNT(K228),ROUND(K228/'Shareholding Pattern'!$L$57*100,2),""),0)</f>
        <v>0.01</v>
      </c>
      <c r="M228" s="207">
        <f t="shared" si="22"/>
        <v>2500</v>
      </c>
      <c r="N228" s="207"/>
      <c r="O228" s="285">
        <f t="shared" si="23"/>
        <v>2500</v>
      </c>
      <c r="P228" s="51">
        <f>+IFERROR(IF(COUNT(O228),ROUND(O228/('Shareholding Pattern'!$P$58)*100,2),""),0)</f>
        <v>0.01</v>
      </c>
      <c r="Q228" s="47"/>
      <c r="R228" s="47"/>
      <c r="S228" s="405" t="str">
        <f t="shared" si="24"/>
        <v/>
      </c>
      <c r="T228" s="17">
        <f>+IFERROR(IF(COUNT(K228,S228),ROUND(SUM(S228,K228)/SUM('Shareholding Pattern'!$L$57,'Shareholding Pattern'!$T$57)*100,2),""),0)</f>
        <v>0.01</v>
      </c>
      <c r="U228" s="47"/>
      <c r="V228" s="17" t="str">
        <f t="shared" si="25"/>
        <v/>
      </c>
      <c r="W228" s="47"/>
      <c r="X228" s="17" t="str">
        <f t="shared" si="26"/>
        <v/>
      </c>
      <c r="Y228" s="47">
        <v>0</v>
      </c>
      <c r="Z228" s="284">
        <v>228</v>
      </c>
      <c r="AA228" s="334" t="s">
        <v>520</v>
      </c>
      <c r="AB228" s="11"/>
      <c r="AC228" s="11">
        <f t="shared" si="27"/>
        <v>1</v>
      </c>
    </row>
    <row r="229" spans="5:29" ht="24.75" customHeight="1">
      <c r="E229" s="195">
        <v>215</v>
      </c>
      <c r="F229" s="402" t="s">
        <v>933</v>
      </c>
      <c r="G229" s="403"/>
      <c r="H229" s="47">
        <v>2500</v>
      </c>
      <c r="I229" s="47"/>
      <c r="J229" s="47"/>
      <c r="K229" s="405">
        <f t="shared" si="21"/>
        <v>2500</v>
      </c>
      <c r="L229" s="51">
        <f>+IFERROR(IF(COUNT(K229),ROUND(K229/'Shareholding Pattern'!$L$57*100,2),""),0)</f>
        <v>0.01</v>
      </c>
      <c r="M229" s="207">
        <f t="shared" si="22"/>
        <v>2500</v>
      </c>
      <c r="N229" s="207"/>
      <c r="O229" s="285">
        <f t="shared" si="23"/>
        <v>2500</v>
      </c>
      <c r="P229" s="51">
        <f>+IFERROR(IF(COUNT(O229),ROUND(O229/('Shareholding Pattern'!$P$58)*100,2),""),0)</f>
        <v>0.01</v>
      </c>
      <c r="Q229" s="47"/>
      <c r="R229" s="47"/>
      <c r="S229" s="405" t="str">
        <f t="shared" si="24"/>
        <v/>
      </c>
      <c r="T229" s="17">
        <f>+IFERROR(IF(COUNT(K229,S229),ROUND(SUM(S229,K229)/SUM('Shareholding Pattern'!$L$57,'Shareholding Pattern'!$T$57)*100,2),""),0)</f>
        <v>0.01</v>
      </c>
      <c r="U229" s="47"/>
      <c r="V229" s="17" t="str">
        <f t="shared" si="25"/>
        <v/>
      </c>
      <c r="W229" s="47"/>
      <c r="X229" s="17" t="str">
        <f t="shared" si="26"/>
        <v/>
      </c>
      <c r="Y229" s="47">
        <v>0</v>
      </c>
      <c r="Z229" s="284">
        <v>229</v>
      </c>
      <c r="AA229" s="334" t="s">
        <v>520</v>
      </c>
      <c r="AB229" s="11"/>
      <c r="AC229" s="11">
        <f t="shared" si="27"/>
        <v>1</v>
      </c>
    </row>
    <row r="230" spans="5:29" ht="24.75" customHeight="1">
      <c r="E230" s="195">
        <v>216</v>
      </c>
      <c r="F230" s="402" t="s">
        <v>934</v>
      </c>
      <c r="G230" s="403"/>
      <c r="H230" s="47">
        <v>5000</v>
      </c>
      <c r="I230" s="47"/>
      <c r="J230" s="47"/>
      <c r="K230" s="405">
        <f t="shared" si="21"/>
        <v>5000</v>
      </c>
      <c r="L230" s="51">
        <f>+IFERROR(IF(COUNT(K230),ROUND(K230/'Shareholding Pattern'!$L$57*100,2),""),0)</f>
        <v>0.02</v>
      </c>
      <c r="M230" s="207">
        <f t="shared" si="22"/>
        <v>5000</v>
      </c>
      <c r="N230" s="207"/>
      <c r="O230" s="285">
        <f t="shared" si="23"/>
        <v>5000</v>
      </c>
      <c r="P230" s="51">
        <f>+IFERROR(IF(COUNT(O230),ROUND(O230/('Shareholding Pattern'!$P$58)*100,2),""),0)</f>
        <v>0.02</v>
      </c>
      <c r="Q230" s="47"/>
      <c r="R230" s="47"/>
      <c r="S230" s="405" t="str">
        <f t="shared" si="24"/>
        <v/>
      </c>
      <c r="T230" s="17">
        <f>+IFERROR(IF(COUNT(K230,S230),ROUND(SUM(S230,K230)/SUM('Shareholding Pattern'!$L$57,'Shareholding Pattern'!$T$57)*100,2),""),0)</f>
        <v>0.02</v>
      </c>
      <c r="U230" s="47"/>
      <c r="V230" s="17" t="str">
        <f t="shared" si="25"/>
        <v/>
      </c>
      <c r="W230" s="47"/>
      <c r="X230" s="17" t="str">
        <f t="shared" si="26"/>
        <v/>
      </c>
      <c r="Y230" s="47">
        <v>0</v>
      </c>
      <c r="Z230" s="284">
        <v>230</v>
      </c>
      <c r="AA230" s="334" t="s">
        <v>520</v>
      </c>
      <c r="AB230" s="11"/>
      <c r="AC230" s="11">
        <f t="shared" si="27"/>
        <v>1</v>
      </c>
    </row>
    <row r="231" spans="5:29" ht="24.75" customHeight="1">
      <c r="E231" s="195">
        <v>217</v>
      </c>
      <c r="F231" s="402" t="s">
        <v>935</v>
      </c>
      <c r="G231" s="403"/>
      <c r="H231" s="47">
        <v>2500</v>
      </c>
      <c r="I231" s="47"/>
      <c r="J231" s="47"/>
      <c r="K231" s="405">
        <f t="shared" si="21"/>
        <v>2500</v>
      </c>
      <c r="L231" s="51">
        <f>+IFERROR(IF(COUNT(K231),ROUND(K231/'Shareholding Pattern'!$L$57*100,2),""),0)</f>
        <v>0.01</v>
      </c>
      <c r="M231" s="207">
        <f t="shared" si="22"/>
        <v>2500</v>
      </c>
      <c r="N231" s="207"/>
      <c r="O231" s="285">
        <f t="shared" si="23"/>
        <v>2500</v>
      </c>
      <c r="P231" s="51">
        <f>+IFERROR(IF(COUNT(O231),ROUND(O231/('Shareholding Pattern'!$P$58)*100,2),""),0)</f>
        <v>0.01</v>
      </c>
      <c r="Q231" s="47"/>
      <c r="R231" s="47"/>
      <c r="S231" s="405" t="str">
        <f t="shared" si="24"/>
        <v/>
      </c>
      <c r="T231" s="17">
        <f>+IFERROR(IF(COUNT(K231,S231),ROUND(SUM(S231,K231)/SUM('Shareholding Pattern'!$L$57,'Shareholding Pattern'!$T$57)*100,2),""),0)</f>
        <v>0.01</v>
      </c>
      <c r="U231" s="47"/>
      <c r="V231" s="17" t="str">
        <f t="shared" si="25"/>
        <v/>
      </c>
      <c r="W231" s="47"/>
      <c r="X231" s="17" t="str">
        <f t="shared" si="26"/>
        <v/>
      </c>
      <c r="Y231" s="47">
        <v>0</v>
      </c>
      <c r="Z231" s="284">
        <v>231</v>
      </c>
      <c r="AA231" s="334" t="s">
        <v>520</v>
      </c>
      <c r="AB231" s="11"/>
      <c r="AC231" s="11">
        <f t="shared" si="27"/>
        <v>1</v>
      </c>
    </row>
    <row r="232" spans="5:29" ht="24.75" customHeight="1">
      <c r="E232" s="195">
        <v>218</v>
      </c>
      <c r="F232" s="402" t="s">
        <v>936</v>
      </c>
      <c r="G232" s="403"/>
      <c r="H232" s="47">
        <v>2500</v>
      </c>
      <c r="I232" s="47"/>
      <c r="J232" s="47"/>
      <c r="K232" s="405">
        <f t="shared" si="21"/>
        <v>2500</v>
      </c>
      <c r="L232" s="51">
        <f>+IFERROR(IF(COUNT(K232),ROUND(K232/'Shareholding Pattern'!$L$57*100,2),""),0)</f>
        <v>0.01</v>
      </c>
      <c r="M232" s="207">
        <f t="shared" si="22"/>
        <v>2500</v>
      </c>
      <c r="N232" s="207"/>
      <c r="O232" s="285">
        <f t="shared" si="23"/>
        <v>2500</v>
      </c>
      <c r="P232" s="51">
        <f>+IFERROR(IF(COUNT(O232),ROUND(O232/('Shareholding Pattern'!$P$58)*100,2),""),0)</f>
        <v>0.01</v>
      </c>
      <c r="Q232" s="47"/>
      <c r="R232" s="47"/>
      <c r="S232" s="405" t="str">
        <f t="shared" si="24"/>
        <v/>
      </c>
      <c r="T232" s="17">
        <f>+IFERROR(IF(COUNT(K232,S232),ROUND(SUM(S232,K232)/SUM('Shareholding Pattern'!$L$57,'Shareholding Pattern'!$T$57)*100,2),""),0)</f>
        <v>0.01</v>
      </c>
      <c r="U232" s="47"/>
      <c r="V232" s="17" t="str">
        <f t="shared" si="25"/>
        <v/>
      </c>
      <c r="W232" s="47"/>
      <c r="X232" s="17" t="str">
        <f t="shared" si="26"/>
        <v/>
      </c>
      <c r="Y232" s="47">
        <v>0</v>
      </c>
      <c r="Z232" s="284">
        <v>232</v>
      </c>
      <c r="AA232" s="334" t="s">
        <v>520</v>
      </c>
      <c r="AB232" s="11"/>
      <c r="AC232" s="11">
        <f t="shared" si="27"/>
        <v>1</v>
      </c>
    </row>
    <row r="233" spans="5:29" ht="24.75" customHeight="1">
      <c r="E233" s="195">
        <v>219</v>
      </c>
      <c r="F233" s="402" t="s">
        <v>937</v>
      </c>
      <c r="G233" s="403"/>
      <c r="H233" s="47">
        <v>3000</v>
      </c>
      <c r="I233" s="47"/>
      <c r="J233" s="47"/>
      <c r="K233" s="405">
        <f t="shared" si="21"/>
        <v>3000</v>
      </c>
      <c r="L233" s="51">
        <f>+IFERROR(IF(COUNT(K233),ROUND(K233/'Shareholding Pattern'!$L$57*100,2),""),0)</f>
        <v>0.01</v>
      </c>
      <c r="M233" s="207">
        <f t="shared" si="22"/>
        <v>3000</v>
      </c>
      <c r="N233" s="207"/>
      <c r="O233" s="285">
        <f t="shared" si="23"/>
        <v>3000</v>
      </c>
      <c r="P233" s="51">
        <f>+IFERROR(IF(COUNT(O233),ROUND(O233/('Shareholding Pattern'!$P$58)*100,2),""),0)</f>
        <v>0.01</v>
      </c>
      <c r="Q233" s="47"/>
      <c r="R233" s="47"/>
      <c r="S233" s="405" t="str">
        <f t="shared" si="24"/>
        <v/>
      </c>
      <c r="T233" s="17">
        <f>+IFERROR(IF(COUNT(K233,S233),ROUND(SUM(S233,K233)/SUM('Shareholding Pattern'!$L$57,'Shareholding Pattern'!$T$57)*100,2),""),0)</f>
        <v>0.01</v>
      </c>
      <c r="U233" s="47"/>
      <c r="V233" s="17" t="str">
        <f t="shared" si="25"/>
        <v/>
      </c>
      <c r="W233" s="47"/>
      <c r="X233" s="17" t="str">
        <f t="shared" si="26"/>
        <v/>
      </c>
      <c r="Y233" s="47">
        <v>0</v>
      </c>
      <c r="Z233" s="284">
        <v>234</v>
      </c>
      <c r="AA233" s="334" t="s">
        <v>520</v>
      </c>
      <c r="AB233" s="11"/>
      <c r="AC233" s="11">
        <f t="shared" si="27"/>
        <v>1</v>
      </c>
    </row>
    <row r="234" spans="5:29" ht="24.75" customHeight="1">
      <c r="E234" s="195">
        <v>220</v>
      </c>
      <c r="F234" s="402" t="s">
        <v>938</v>
      </c>
      <c r="G234" s="403"/>
      <c r="H234" s="47">
        <v>2500</v>
      </c>
      <c r="I234" s="47"/>
      <c r="J234" s="47"/>
      <c r="K234" s="405">
        <f t="shared" si="21"/>
        <v>2500</v>
      </c>
      <c r="L234" s="51">
        <f>+IFERROR(IF(COUNT(K234),ROUND(K234/'Shareholding Pattern'!$L$57*100,2),""),0)</f>
        <v>0.01</v>
      </c>
      <c r="M234" s="207">
        <f t="shared" si="22"/>
        <v>2500</v>
      </c>
      <c r="N234" s="207"/>
      <c r="O234" s="285">
        <f t="shared" si="23"/>
        <v>2500</v>
      </c>
      <c r="P234" s="51">
        <f>+IFERROR(IF(COUNT(O234),ROUND(O234/('Shareholding Pattern'!$P$58)*100,2),""),0)</f>
        <v>0.01</v>
      </c>
      <c r="Q234" s="47"/>
      <c r="R234" s="47"/>
      <c r="S234" s="405" t="str">
        <f t="shared" si="24"/>
        <v/>
      </c>
      <c r="T234" s="17">
        <f>+IFERROR(IF(COUNT(K234,S234),ROUND(SUM(S234,K234)/SUM('Shareholding Pattern'!$L$57,'Shareholding Pattern'!$T$57)*100,2),""),0)</f>
        <v>0.01</v>
      </c>
      <c r="U234" s="47"/>
      <c r="V234" s="17" t="str">
        <f t="shared" si="25"/>
        <v/>
      </c>
      <c r="W234" s="47"/>
      <c r="X234" s="17" t="str">
        <f t="shared" si="26"/>
        <v/>
      </c>
      <c r="Y234" s="47">
        <v>0</v>
      </c>
      <c r="Z234" s="284">
        <v>239</v>
      </c>
      <c r="AA234" s="334" t="s">
        <v>520</v>
      </c>
      <c r="AB234" s="11"/>
      <c r="AC234" s="11">
        <f t="shared" si="27"/>
        <v>1</v>
      </c>
    </row>
    <row r="235" spans="5:29" ht="24.75" customHeight="1">
      <c r="E235" s="195">
        <v>221</v>
      </c>
      <c r="F235" s="402" t="s">
        <v>939</v>
      </c>
      <c r="G235" s="403"/>
      <c r="H235" s="47">
        <v>0</v>
      </c>
      <c r="I235" s="47"/>
      <c r="J235" s="47"/>
      <c r="K235" s="405">
        <f t="shared" si="21"/>
        <v>0</v>
      </c>
      <c r="L235" s="51">
        <f>+IFERROR(IF(COUNT(K235),ROUND(K235/'Shareholding Pattern'!$L$57*100,2),""),0)</f>
        <v>0</v>
      </c>
      <c r="M235" s="207">
        <f t="shared" si="22"/>
        <v>0</v>
      </c>
      <c r="N235" s="207"/>
      <c r="O235" s="285">
        <f t="shared" si="23"/>
        <v>0</v>
      </c>
      <c r="P235" s="51">
        <f>+IFERROR(IF(COUNT(O235),ROUND(O235/('Shareholding Pattern'!$P$58)*100,2),""),0)</f>
        <v>0</v>
      </c>
      <c r="Q235" s="47"/>
      <c r="R235" s="47"/>
      <c r="S235" s="405" t="str">
        <f t="shared" si="24"/>
        <v/>
      </c>
      <c r="T235" s="17">
        <f>+IFERROR(IF(COUNT(K235,S235),ROUND(SUM(S235,K235)/SUM('Shareholding Pattern'!$L$57,'Shareholding Pattern'!$T$57)*100,2),""),0)</f>
        <v>0</v>
      </c>
      <c r="U235" s="47"/>
      <c r="V235" s="17" t="str">
        <f t="shared" si="25"/>
        <v/>
      </c>
      <c r="W235" s="47"/>
      <c r="X235" s="17" t="str">
        <f t="shared" si="26"/>
        <v/>
      </c>
      <c r="Y235" s="47">
        <v>0</v>
      </c>
      <c r="Z235" s="284">
        <v>240</v>
      </c>
      <c r="AA235" s="334" t="s">
        <v>520</v>
      </c>
      <c r="AB235" s="11"/>
      <c r="AC235" s="11">
        <f t="shared" si="27"/>
        <v>0</v>
      </c>
    </row>
    <row r="236" spans="5:29" ht="24.75" customHeight="1">
      <c r="E236" s="195">
        <v>222</v>
      </c>
      <c r="F236" s="402" t="s">
        <v>940</v>
      </c>
      <c r="G236" s="403"/>
      <c r="H236" s="47">
        <v>2500</v>
      </c>
      <c r="I236" s="47"/>
      <c r="J236" s="47"/>
      <c r="K236" s="405">
        <f t="shared" si="21"/>
        <v>2500</v>
      </c>
      <c r="L236" s="51">
        <f>+IFERROR(IF(COUNT(K236),ROUND(K236/'Shareholding Pattern'!$L$57*100,2),""),0)</f>
        <v>0.01</v>
      </c>
      <c r="M236" s="207">
        <f t="shared" si="22"/>
        <v>2500</v>
      </c>
      <c r="N236" s="207"/>
      <c r="O236" s="285">
        <f t="shared" si="23"/>
        <v>2500</v>
      </c>
      <c r="P236" s="51">
        <f>+IFERROR(IF(COUNT(O236),ROUND(O236/('Shareholding Pattern'!$P$58)*100,2),""),0)</f>
        <v>0.01</v>
      </c>
      <c r="Q236" s="47"/>
      <c r="R236" s="47"/>
      <c r="S236" s="405" t="str">
        <f t="shared" si="24"/>
        <v/>
      </c>
      <c r="T236" s="17">
        <f>+IFERROR(IF(COUNT(K236,S236),ROUND(SUM(S236,K236)/SUM('Shareholding Pattern'!$L$57,'Shareholding Pattern'!$T$57)*100,2),""),0)</f>
        <v>0.01</v>
      </c>
      <c r="U236" s="47"/>
      <c r="V236" s="17" t="str">
        <f t="shared" si="25"/>
        <v/>
      </c>
      <c r="W236" s="47"/>
      <c r="X236" s="17" t="str">
        <f t="shared" si="26"/>
        <v/>
      </c>
      <c r="Y236" s="47">
        <v>0</v>
      </c>
      <c r="Z236" s="284">
        <v>241</v>
      </c>
      <c r="AA236" s="334" t="s">
        <v>520</v>
      </c>
      <c r="AB236" s="11"/>
      <c r="AC236" s="11">
        <f t="shared" si="27"/>
        <v>1</v>
      </c>
    </row>
    <row r="237" spans="5:29" ht="24.75" customHeight="1">
      <c r="E237" s="195">
        <v>223</v>
      </c>
      <c r="F237" s="402" t="s">
        <v>941</v>
      </c>
      <c r="G237" s="403"/>
      <c r="H237" s="47">
        <v>2500</v>
      </c>
      <c r="I237" s="47"/>
      <c r="J237" s="47"/>
      <c r="K237" s="405">
        <f t="shared" si="21"/>
        <v>2500</v>
      </c>
      <c r="L237" s="51">
        <f>+IFERROR(IF(COUNT(K237),ROUND(K237/'Shareholding Pattern'!$L$57*100,2),""),0)</f>
        <v>0.01</v>
      </c>
      <c r="M237" s="207">
        <f t="shared" si="22"/>
        <v>2500</v>
      </c>
      <c r="N237" s="207"/>
      <c r="O237" s="285">
        <f t="shared" si="23"/>
        <v>2500</v>
      </c>
      <c r="P237" s="51">
        <f>+IFERROR(IF(COUNT(O237),ROUND(O237/('Shareholding Pattern'!$P$58)*100,2),""),0)</f>
        <v>0.01</v>
      </c>
      <c r="Q237" s="47"/>
      <c r="R237" s="47"/>
      <c r="S237" s="405" t="str">
        <f t="shared" si="24"/>
        <v/>
      </c>
      <c r="T237" s="17">
        <f>+IFERROR(IF(COUNT(K237,S237),ROUND(SUM(S237,K237)/SUM('Shareholding Pattern'!$L$57,'Shareholding Pattern'!$T$57)*100,2),""),0)</f>
        <v>0.01</v>
      </c>
      <c r="U237" s="47"/>
      <c r="V237" s="17" t="str">
        <f t="shared" si="25"/>
        <v/>
      </c>
      <c r="W237" s="47"/>
      <c r="X237" s="17" t="str">
        <f t="shared" si="26"/>
        <v/>
      </c>
      <c r="Y237" s="47">
        <v>0</v>
      </c>
      <c r="Z237" s="284">
        <v>242</v>
      </c>
      <c r="AA237" s="334" t="s">
        <v>520</v>
      </c>
      <c r="AB237" s="11"/>
      <c r="AC237" s="11">
        <f t="shared" si="27"/>
        <v>1</v>
      </c>
    </row>
    <row r="238" spans="5:29" ht="24.75" customHeight="1">
      <c r="E238" s="195">
        <v>224</v>
      </c>
      <c r="F238" s="402" t="s">
        <v>942</v>
      </c>
      <c r="G238" s="403"/>
      <c r="H238" s="47">
        <v>2500</v>
      </c>
      <c r="I238" s="47"/>
      <c r="J238" s="47"/>
      <c r="K238" s="405">
        <f t="shared" si="21"/>
        <v>2500</v>
      </c>
      <c r="L238" s="51">
        <f>+IFERROR(IF(COUNT(K238),ROUND(K238/'Shareholding Pattern'!$L$57*100,2),""),0)</f>
        <v>0.01</v>
      </c>
      <c r="M238" s="207">
        <f t="shared" si="22"/>
        <v>2500</v>
      </c>
      <c r="N238" s="207"/>
      <c r="O238" s="285">
        <f t="shared" si="23"/>
        <v>2500</v>
      </c>
      <c r="P238" s="51">
        <f>+IFERROR(IF(COUNT(O238),ROUND(O238/('Shareholding Pattern'!$P$58)*100,2),""),0)</f>
        <v>0.01</v>
      </c>
      <c r="Q238" s="47"/>
      <c r="R238" s="47"/>
      <c r="S238" s="405" t="str">
        <f t="shared" si="24"/>
        <v/>
      </c>
      <c r="T238" s="17">
        <f>+IFERROR(IF(COUNT(K238,S238),ROUND(SUM(S238,K238)/SUM('Shareholding Pattern'!$L$57,'Shareholding Pattern'!$T$57)*100,2),""),0)</f>
        <v>0.01</v>
      </c>
      <c r="U238" s="47"/>
      <c r="V238" s="17" t="str">
        <f t="shared" si="25"/>
        <v/>
      </c>
      <c r="W238" s="47"/>
      <c r="X238" s="17" t="str">
        <f t="shared" si="26"/>
        <v/>
      </c>
      <c r="Y238" s="47">
        <v>0</v>
      </c>
      <c r="Z238" s="284">
        <v>243</v>
      </c>
      <c r="AA238" s="334" t="s">
        <v>520</v>
      </c>
      <c r="AB238" s="11"/>
      <c r="AC238" s="11">
        <f t="shared" si="27"/>
        <v>1</v>
      </c>
    </row>
    <row r="239" spans="5:29" ht="24.75" customHeight="1">
      <c r="E239" s="195">
        <v>225</v>
      </c>
      <c r="F239" s="402" t="s">
        <v>943</v>
      </c>
      <c r="G239" s="403" t="s">
        <v>944</v>
      </c>
      <c r="H239" s="47">
        <v>812</v>
      </c>
      <c r="I239" s="47"/>
      <c r="J239" s="47"/>
      <c r="K239" s="405">
        <f t="shared" si="21"/>
        <v>812</v>
      </c>
      <c r="L239" s="51">
        <f>+IFERROR(IF(COUNT(K239),ROUND(K239/'Shareholding Pattern'!$L$57*100,2),""),0)</f>
        <v>0</v>
      </c>
      <c r="M239" s="207">
        <f t="shared" si="22"/>
        <v>812</v>
      </c>
      <c r="N239" s="207"/>
      <c r="O239" s="285">
        <f t="shared" si="23"/>
        <v>812</v>
      </c>
      <c r="P239" s="51">
        <f>+IFERROR(IF(COUNT(O239),ROUND(O239/('Shareholding Pattern'!$P$58)*100,2),""),0)</f>
        <v>0</v>
      </c>
      <c r="Q239" s="47"/>
      <c r="R239" s="47"/>
      <c r="S239" s="405" t="str">
        <f t="shared" si="24"/>
        <v/>
      </c>
      <c r="T239" s="17">
        <f>+IFERROR(IF(COUNT(K239,S239),ROUND(SUM(S239,K239)/SUM('Shareholding Pattern'!$L$57,'Shareholding Pattern'!$T$57)*100,2),""),0)</f>
        <v>0</v>
      </c>
      <c r="U239" s="47"/>
      <c r="V239" s="17" t="str">
        <f t="shared" si="25"/>
        <v/>
      </c>
      <c r="W239" s="47"/>
      <c r="X239" s="17" t="str">
        <f t="shared" si="26"/>
        <v/>
      </c>
      <c r="Y239" s="47">
        <v>812</v>
      </c>
      <c r="Z239" s="284"/>
      <c r="AA239" s="334" t="s">
        <v>520</v>
      </c>
      <c r="AB239" s="11"/>
      <c r="AC239" s="11">
        <f t="shared" si="27"/>
        <v>1</v>
      </c>
    </row>
    <row r="240" spans="5:29" ht="24.75" customHeight="1">
      <c r="E240" s="195">
        <v>226</v>
      </c>
      <c r="F240" s="402" t="s">
        <v>945</v>
      </c>
      <c r="G240" s="403"/>
      <c r="H240" s="47">
        <v>75000</v>
      </c>
      <c r="I240" s="47"/>
      <c r="J240" s="47"/>
      <c r="K240" s="405">
        <f t="shared" si="21"/>
        <v>75000</v>
      </c>
      <c r="L240" s="51">
        <f>+IFERROR(IF(COUNT(K240),ROUND(K240/'Shareholding Pattern'!$L$57*100,2),""),0)</f>
        <v>0.34</v>
      </c>
      <c r="M240" s="207">
        <f t="shared" si="22"/>
        <v>75000</v>
      </c>
      <c r="N240" s="207"/>
      <c r="O240" s="285">
        <f t="shared" si="23"/>
        <v>75000</v>
      </c>
      <c r="P240" s="51">
        <f>+IFERROR(IF(COUNT(O240),ROUND(O240/('Shareholding Pattern'!$P$58)*100,2),""),0)</f>
        <v>0.34</v>
      </c>
      <c r="Q240" s="47"/>
      <c r="R240" s="47"/>
      <c r="S240" s="405" t="str">
        <f t="shared" si="24"/>
        <v/>
      </c>
      <c r="T240" s="17">
        <f>+IFERROR(IF(COUNT(K240,S240),ROUND(SUM(S240,K240)/SUM('Shareholding Pattern'!$L$57,'Shareholding Pattern'!$T$57)*100,2),""),0)</f>
        <v>0.34</v>
      </c>
      <c r="U240" s="47"/>
      <c r="V240" s="17" t="str">
        <f t="shared" si="25"/>
        <v/>
      </c>
      <c r="W240" s="47"/>
      <c r="X240" s="17" t="str">
        <f t="shared" si="26"/>
        <v/>
      </c>
      <c r="Y240" s="47">
        <v>0</v>
      </c>
      <c r="Z240" s="284">
        <v>244</v>
      </c>
      <c r="AA240" s="334" t="s">
        <v>520</v>
      </c>
      <c r="AB240" s="11"/>
      <c r="AC240" s="11">
        <f t="shared" si="27"/>
        <v>1</v>
      </c>
    </row>
    <row r="241" spans="5:29" ht="24.75" customHeight="1">
      <c r="E241" s="195">
        <v>227</v>
      </c>
      <c r="F241" s="402" t="s">
        <v>946</v>
      </c>
      <c r="G241" s="403"/>
      <c r="H241" s="47">
        <v>500</v>
      </c>
      <c r="I241" s="47"/>
      <c r="J241" s="47"/>
      <c r="K241" s="405">
        <f t="shared" si="21"/>
        <v>500</v>
      </c>
      <c r="L241" s="51">
        <f>+IFERROR(IF(COUNT(K241),ROUND(K241/'Shareholding Pattern'!$L$57*100,2),""),0)</f>
        <v>0</v>
      </c>
      <c r="M241" s="207">
        <f t="shared" si="22"/>
        <v>500</v>
      </c>
      <c r="N241" s="207"/>
      <c r="O241" s="285">
        <f t="shared" si="23"/>
        <v>500</v>
      </c>
      <c r="P241" s="51">
        <f>+IFERROR(IF(COUNT(O241),ROUND(O241/('Shareholding Pattern'!$P$58)*100,2),""),0)</f>
        <v>0</v>
      </c>
      <c r="Q241" s="47"/>
      <c r="R241" s="47"/>
      <c r="S241" s="405" t="str">
        <f t="shared" si="24"/>
        <v/>
      </c>
      <c r="T241" s="17">
        <f>+IFERROR(IF(COUNT(K241,S241),ROUND(SUM(S241,K241)/SUM('Shareholding Pattern'!$L$57,'Shareholding Pattern'!$T$57)*100,2),""),0)</f>
        <v>0</v>
      </c>
      <c r="U241" s="47"/>
      <c r="V241" s="17" t="str">
        <f t="shared" si="25"/>
        <v/>
      </c>
      <c r="W241" s="47"/>
      <c r="X241" s="17" t="str">
        <f t="shared" si="26"/>
        <v/>
      </c>
      <c r="Y241" s="47">
        <v>0</v>
      </c>
      <c r="Z241" s="284">
        <v>245</v>
      </c>
      <c r="AA241" s="334" t="s">
        <v>520</v>
      </c>
      <c r="AB241" s="11"/>
      <c r="AC241" s="11">
        <f t="shared" si="27"/>
        <v>1</v>
      </c>
    </row>
    <row r="242" spans="5:29" ht="24.75" customHeight="1">
      <c r="E242" s="195">
        <v>228</v>
      </c>
      <c r="F242" s="402" t="s">
        <v>947</v>
      </c>
      <c r="G242" s="403"/>
      <c r="H242" s="47">
        <v>2900</v>
      </c>
      <c r="I242" s="47"/>
      <c r="J242" s="47"/>
      <c r="K242" s="405">
        <f t="shared" si="21"/>
        <v>2900</v>
      </c>
      <c r="L242" s="51">
        <f>+IFERROR(IF(COUNT(K242),ROUND(K242/'Shareholding Pattern'!$L$57*100,2),""),0)</f>
        <v>0.01</v>
      </c>
      <c r="M242" s="207">
        <f t="shared" si="22"/>
        <v>2900</v>
      </c>
      <c r="N242" s="207"/>
      <c r="O242" s="285">
        <f t="shared" si="23"/>
        <v>2900</v>
      </c>
      <c r="P242" s="51">
        <f>+IFERROR(IF(COUNT(O242),ROUND(O242/('Shareholding Pattern'!$P$58)*100,2),""),0)</f>
        <v>0.01</v>
      </c>
      <c r="Q242" s="47"/>
      <c r="R242" s="47"/>
      <c r="S242" s="405" t="str">
        <f t="shared" si="24"/>
        <v/>
      </c>
      <c r="T242" s="17">
        <f>+IFERROR(IF(COUNT(K242,S242),ROUND(SUM(S242,K242)/SUM('Shareholding Pattern'!$L$57,'Shareholding Pattern'!$T$57)*100,2),""),0)</f>
        <v>0.01</v>
      </c>
      <c r="U242" s="47"/>
      <c r="V242" s="17" t="str">
        <f t="shared" si="25"/>
        <v/>
      </c>
      <c r="W242" s="47"/>
      <c r="X242" s="17" t="str">
        <f t="shared" si="26"/>
        <v/>
      </c>
      <c r="Y242" s="47">
        <v>0</v>
      </c>
      <c r="Z242" s="284">
        <v>246</v>
      </c>
      <c r="AA242" s="334" t="s">
        <v>520</v>
      </c>
      <c r="AB242" s="11"/>
      <c r="AC242" s="11">
        <f t="shared" si="27"/>
        <v>1</v>
      </c>
    </row>
    <row r="243" spans="5:29" ht="24.75" customHeight="1">
      <c r="E243" s="195">
        <v>229</v>
      </c>
      <c r="F243" s="402" t="s">
        <v>948</v>
      </c>
      <c r="G243" s="403"/>
      <c r="H243" s="47">
        <v>500</v>
      </c>
      <c r="I243" s="47"/>
      <c r="J243" s="47"/>
      <c r="K243" s="405">
        <f t="shared" si="21"/>
        <v>500</v>
      </c>
      <c r="L243" s="51">
        <f>+IFERROR(IF(COUNT(K243),ROUND(K243/'Shareholding Pattern'!$L$57*100,2),""),0)</f>
        <v>0</v>
      </c>
      <c r="M243" s="207">
        <f t="shared" si="22"/>
        <v>500</v>
      </c>
      <c r="N243" s="207"/>
      <c r="O243" s="285">
        <f t="shared" si="23"/>
        <v>500</v>
      </c>
      <c r="P243" s="51">
        <f>+IFERROR(IF(COUNT(O243),ROUND(O243/('Shareholding Pattern'!$P$58)*100,2),""),0)</f>
        <v>0</v>
      </c>
      <c r="Q243" s="47"/>
      <c r="R243" s="47"/>
      <c r="S243" s="405" t="str">
        <f t="shared" si="24"/>
        <v/>
      </c>
      <c r="T243" s="17">
        <f>+IFERROR(IF(COUNT(K243,S243),ROUND(SUM(S243,K243)/SUM('Shareholding Pattern'!$L$57,'Shareholding Pattern'!$T$57)*100,2),""),0)</f>
        <v>0</v>
      </c>
      <c r="U243" s="47"/>
      <c r="V243" s="17" t="str">
        <f t="shared" si="25"/>
        <v/>
      </c>
      <c r="W243" s="47"/>
      <c r="X243" s="17" t="str">
        <f t="shared" si="26"/>
        <v/>
      </c>
      <c r="Y243" s="47">
        <v>0</v>
      </c>
      <c r="Z243" s="284">
        <v>247</v>
      </c>
      <c r="AA243" s="334" t="s">
        <v>520</v>
      </c>
      <c r="AB243" s="11"/>
      <c r="AC243" s="11">
        <f t="shared" si="27"/>
        <v>1</v>
      </c>
    </row>
    <row r="244" spans="5:29" ht="24.75" customHeight="1">
      <c r="E244" s="195">
        <v>230</v>
      </c>
      <c r="F244" s="402" t="s">
        <v>949</v>
      </c>
      <c r="G244" s="403"/>
      <c r="H244" s="47">
        <v>500</v>
      </c>
      <c r="I244" s="47"/>
      <c r="J244" s="47"/>
      <c r="K244" s="405">
        <f t="shared" si="21"/>
        <v>500</v>
      </c>
      <c r="L244" s="51">
        <f>+IFERROR(IF(COUNT(K244),ROUND(K244/'Shareholding Pattern'!$L$57*100,2),""),0)</f>
        <v>0</v>
      </c>
      <c r="M244" s="207">
        <f t="shared" si="22"/>
        <v>500</v>
      </c>
      <c r="N244" s="207"/>
      <c r="O244" s="285">
        <f t="shared" si="23"/>
        <v>500</v>
      </c>
      <c r="P244" s="51">
        <f>+IFERROR(IF(COUNT(O244),ROUND(O244/('Shareholding Pattern'!$P$58)*100,2),""),0)</f>
        <v>0</v>
      </c>
      <c r="Q244" s="47"/>
      <c r="R244" s="47"/>
      <c r="S244" s="405" t="str">
        <f t="shared" si="24"/>
        <v/>
      </c>
      <c r="T244" s="17">
        <f>+IFERROR(IF(COUNT(K244,S244),ROUND(SUM(S244,K244)/SUM('Shareholding Pattern'!$L$57,'Shareholding Pattern'!$T$57)*100,2),""),0)</f>
        <v>0</v>
      </c>
      <c r="U244" s="47"/>
      <c r="V244" s="17" t="str">
        <f t="shared" si="25"/>
        <v/>
      </c>
      <c r="W244" s="47"/>
      <c r="X244" s="17" t="str">
        <f t="shared" si="26"/>
        <v/>
      </c>
      <c r="Y244" s="47">
        <v>0</v>
      </c>
      <c r="Z244" s="284">
        <v>248</v>
      </c>
      <c r="AA244" s="334" t="s">
        <v>520</v>
      </c>
      <c r="AB244" s="11"/>
      <c r="AC244" s="11">
        <f t="shared" si="27"/>
        <v>1</v>
      </c>
    </row>
    <row r="245" spans="5:29" ht="24.75" customHeight="1">
      <c r="E245" s="195">
        <v>231</v>
      </c>
      <c r="F245" s="402" t="s">
        <v>950</v>
      </c>
      <c r="G245" s="403"/>
      <c r="H245" s="47">
        <v>200</v>
      </c>
      <c r="I245" s="47"/>
      <c r="J245" s="47"/>
      <c r="K245" s="405">
        <f t="shared" si="21"/>
        <v>200</v>
      </c>
      <c r="L245" s="51">
        <f>+IFERROR(IF(COUNT(K245),ROUND(K245/'Shareholding Pattern'!$L$57*100,2),""),0)</f>
        <v>0</v>
      </c>
      <c r="M245" s="207">
        <f t="shared" si="22"/>
        <v>200</v>
      </c>
      <c r="N245" s="207"/>
      <c r="O245" s="285">
        <f t="shared" si="23"/>
        <v>200</v>
      </c>
      <c r="P245" s="51">
        <f>+IFERROR(IF(COUNT(O245),ROUND(O245/('Shareholding Pattern'!$P$58)*100,2),""),0)</f>
        <v>0</v>
      </c>
      <c r="Q245" s="47"/>
      <c r="R245" s="47"/>
      <c r="S245" s="405" t="str">
        <f t="shared" si="24"/>
        <v/>
      </c>
      <c r="T245" s="17">
        <f>+IFERROR(IF(COUNT(K245,S245),ROUND(SUM(S245,K245)/SUM('Shareholding Pattern'!$L$57,'Shareholding Pattern'!$T$57)*100,2),""),0)</f>
        <v>0</v>
      </c>
      <c r="U245" s="47"/>
      <c r="V245" s="17" t="str">
        <f t="shared" si="25"/>
        <v/>
      </c>
      <c r="W245" s="47"/>
      <c r="X245" s="17" t="str">
        <f t="shared" si="26"/>
        <v/>
      </c>
      <c r="Y245" s="47">
        <v>0</v>
      </c>
      <c r="Z245" s="284">
        <v>249</v>
      </c>
      <c r="AA245" s="334" t="s">
        <v>520</v>
      </c>
      <c r="AB245" s="11"/>
      <c r="AC245" s="11">
        <f t="shared" si="27"/>
        <v>1</v>
      </c>
    </row>
    <row r="246" spans="5:29" ht="24.75" customHeight="1">
      <c r="E246" s="195">
        <v>232</v>
      </c>
      <c r="F246" s="402" t="s">
        <v>951</v>
      </c>
      <c r="G246" s="403"/>
      <c r="H246" s="47">
        <v>500</v>
      </c>
      <c r="I246" s="47"/>
      <c r="J246" s="47"/>
      <c r="K246" s="405">
        <f t="shared" si="21"/>
        <v>500</v>
      </c>
      <c r="L246" s="51">
        <f>+IFERROR(IF(COUNT(K246),ROUND(K246/'Shareholding Pattern'!$L$57*100,2),""),0)</f>
        <v>0</v>
      </c>
      <c r="M246" s="207">
        <f t="shared" si="22"/>
        <v>500</v>
      </c>
      <c r="N246" s="207"/>
      <c r="O246" s="285">
        <f t="shared" si="23"/>
        <v>500</v>
      </c>
      <c r="P246" s="51">
        <f>+IFERROR(IF(COUNT(O246),ROUND(O246/('Shareholding Pattern'!$P$58)*100,2),""),0)</f>
        <v>0</v>
      </c>
      <c r="Q246" s="47"/>
      <c r="R246" s="47"/>
      <c r="S246" s="405" t="str">
        <f t="shared" si="24"/>
        <v/>
      </c>
      <c r="T246" s="17">
        <f>+IFERROR(IF(COUNT(K246,S246),ROUND(SUM(S246,K246)/SUM('Shareholding Pattern'!$L$57,'Shareholding Pattern'!$T$57)*100,2),""),0)</f>
        <v>0</v>
      </c>
      <c r="U246" s="47"/>
      <c r="V246" s="17" t="str">
        <f t="shared" si="25"/>
        <v/>
      </c>
      <c r="W246" s="47"/>
      <c r="X246" s="17" t="str">
        <f t="shared" si="26"/>
        <v/>
      </c>
      <c r="Y246" s="47">
        <v>0</v>
      </c>
      <c r="Z246" s="284">
        <v>250</v>
      </c>
      <c r="AA246" s="334" t="s">
        <v>520</v>
      </c>
      <c r="AB246" s="11"/>
      <c r="AC246" s="11">
        <f t="shared" si="27"/>
        <v>1</v>
      </c>
    </row>
    <row r="247" spans="5:29" ht="24.75" customHeight="1">
      <c r="E247" s="195">
        <v>233</v>
      </c>
      <c r="F247" s="402" t="s">
        <v>952</v>
      </c>
      <c r="G247" s="403"/>
      <c r="H247" s="47">
        <v>1600</v>
      </c>
      <c r="I247" s="47"/>
      <c r="J247" s="47"/>
      <c r="K247" s="405">
        <f t="shared" si="21"/>
        <v>1600</v>
      </c>
      <c r="L247" s="51">
        <f>+IFERROR(IF(COUNT(K247),ROUND(K247/'Shareholding Pattern'!$L$57*100,2),""),0)</f>
        <v>0.01</v>
      </c>
      <c r="M247" s="207">
        <f t="shared" si="22"/>
        <v>1600</v>
      </c>
      <c r="N247" s="207"/>
      <c r="O247" s="285">
        <f t="shared" si="23"/>
        <v>1600</v>
      </c>
      <c r="P247" s="51">
        <f>+IFERROR(IF(COUNT(O247),ROUND(O247/('Shareholding Pattern'!$P$58)*100,2),""),0)</f>
        <v>0.01</v>
      </c>
      <c r="Q247" s="47"/>
      <c r="R247" s="47"/>
      <c r="S247" s="405" t="str">
        <f t="shared" si="24"/>
        <v/>
      </c>
      <c r="T247" s="17">
        <f>+IFERROR(IF(COUNT(K247,S247),ROUND(SUM(S247,K247)/SUM('Shareholding Pattern'!$L$57,'Shareholding Pattern'!$T$57)*100,2),""),0)</f>
        <v>0.01</v>
      </c>
      <c r="U247" s="47"/>
      <c r="V247" s="17" t="str">
        <f t="shared" si="25"/>
        <v/>
      </c>
      <c r="W247" s="47"/>
      <c r="X247" s="17" t="str">
        <f t="shared" si="26"/>
        <v/>
      </c>
      <c r="Y247" s="47">
        <v>0</v>
      </c>
      <c r="Z247" s="284">
        <v>251</v>
      </c>
      <c r="AA247" s="334" t="s">
        <v>520</v>
      </c>
      <c r="AB247" s="11"/>
      <c r="AC247" s="11">
        <f t="shared" si="27"/>
        <v>1</v>
      </c>
    </row>
    <row r="248" spans="5:29" ht="24.75" customHeight="1">
      <c r="E248" s="195">
        <v>234</v>
      </c>
      <c r="F248" s="402" t="s">
        <v>953</v>
      </c>
      <c r="G248" s="403"/>
      <c r="H248" s="47">
        <v>900</v>
      </c>
      <c r="I248" s="47"/>
      <c r="J248" s="47"/>
      <c r="K248" s="405">
        <f t="shared" si="21"/>
        <v>900</v>
      </c>
      <c r="L248" s="51">
        <f>+IFERROR(IF(COUNT(K248),ROUND(K248/'Shareholding Pattern'!$L$57*100,2),""),0)</f>
        <v>0</v>
      </c>
      <c r="M248" s="207">
        <f t="shared" si="22"/>
        <v>900</v>
      </c>
      <c r="N248" s="207"/>
      <c r="O248" s="285">
        <f t="shared" si="23"/>
        <v>900</v>
      </c>
      <c r="P248" s="51">
        <f>+IFERROR(IF(COUNT(O248),ROUND(O248/('Shareholding Pattern'!$P$58)*100,2),""),0)</f>
        <v>0</v>
      </c>
      <c r="Q248" s="47"/>
      <c r="R248" s="47"/>
      <c r="S248" s="405" t="str">
        <f t="shared" si="24"/>
        <v/>
      </c>
      <c r="T248" s="17">
        <f>+IFERROR(IF(COUNT(K248,S248),ROUND(SUM(S248,K248)/SUM('Shareholding Pattern'!$L$57,'Shareholding Pattern'!$T$57)*100,2),""),0)</f>
        <v>0</v>
      </c>
      <c r="U248" s="47"/>
      <c r="V248" s="17" t="str">
        <f t="shared" si="25"/>
        <v/>
      </c>
      <c r="W248" s="47"/>
      <c r="X248" s="17" t="str">
        <f t="shared" si="26"/>
        <v/>
      </c>
      <c r="Y248" s="47">
        <v>0</v>
      </c>
      <c r="Z248" s="284">
        <v>252</v>
      </c>
      <c r="AA248" s="334" t="s">
        <v>520</v>
      </c>
      <c r="AB248" s="11"/>
      <c r="AC248" s="11">
        <f t="shared" si="27"/>
        <v>1</v>
      </c>
    </row>
    <row r="249" spans="5:29" ht="24.75" customHeight="1">
      <c r="E249" s="195">
        <v>235</v>
      </c>
      <c r="F249" s="402" t="s">
        <v>954</v>
      </c>
      <c r="G249" s="403"/>
      <c r="H249" s="47">
        <v>2100</v>
      </c>
      <c r="I249" s="47"/>
      <c r="J249" s="47"/>
      <c r="K249" s="405">
        <f t="shared" si="21"/>
        <v>2100</v>
      </c>
      <c r="L249" s="51">
        <f>+IFERROR(IF(COUNT(K249),ROUND(K249/'Shareholding Pattern'!$L$57*100,2),""),0)</f>
        <v>0.01</v>
      </c>
      <c r="M249" s="207">
        <f t="shared" si="22"/>
        <v>2100</v>
      </c>
      <c r="N249" s="207"/>
      <c r="O249" s="285">
        <f t="shared" si="23"/>
        <v>2100</v>
      </c>
      <c r="P249" s="51">
        <f>+IFERROR(IF(COUNT(O249),ROUND(O249/('Shareholding Pattern'!$P$58)*100,2),""),0)</f>
        <v>0.01</v>
      </c>
      <c r="Q249" s="47"/>
      <c r="R249" s="47"/>
      <c r="S249" s="405" t="str">
        <f t="shared" si="24"/>
        <v/>
      </c>
      <c r="T249" s="17">
        <f>+IFERROR(IF(COUNT(K249,S249),ROUND(SUM(S249,K249)/SUM('Shareholding Pattern'!$L$57,'Shareholding Pattern'!$T$57)*100,2),""),0)</f>
        <v>0.01</v>
      </c>
      <c r="U249" s="47"/>
      <c r="V249" s="17" t="str">
        <f t="shared" si="25"/>
        <v/>
      </c>
      <c r="W249" s="47"/>
      <c r="X249" s="17" t="str">
        <f t="shared" si="26"/>
        <v/>
      </c>
      <c r="Y249" s="47">
        <v>0</v>
      </c>
      <c r="Z249" s="284">
        <v>253</v>
      </c>
      <c r="AA249" s="334" t="s">
        <v>520</v>
      </c>
      <c r="AB249" s="11"/>
      <c r="AC249" s="11">
        <f t="shared" si="27"/>
        <v>1</v>
      </c>
    </row>
    <row r="250" spans="5:29" ht="24.75" customHeight="1">
      <c r="E250" s="195">
        <v>236</v>
      </c>
      <c r="F250" s="402" t="s">
        <v>955</v>
      </c>
      <c r="G250" s="403"/>
      <c r="H250" s="47">
        <v>500</v>
      </c>
      <c r="I250" s="47"/>
      <c r="J250" s="47"/>
      <c r="K250" s="405">
        <f t="shared" si="21"/>
        <v>500</v>
      </c>
      <c r="L250" s="51">
        <f>+IFERROR(IF(COUNT(K250),ROUND(K250/'Shareholding Pattern'!$L$57*100,2),""),0)</f>
        <v>0</v>
      </c>
      <c r="M250" s="207">
        <f t="shared" si="22"/>
        <v>500</v>
      </c>
      <c r="N250" s="207"/>
      <c r="O250" s="285">
        <f t="shared" si="23"/>
        <v>500</v>
      </c>
      <c r="P250" s="51">
        <f>+IFERROR(IF(COUNT(O250),ROUND(O250/('Shareholding Pattern'!$P$58)*100,2),""),0)</f>
        <v>0</v>
      </c>
      <c r="Q250" s="47"/>
      <c r="R250" s="47"/>
      <c r="S250" s="405" t="str">
        <f t="shared" si="24"/>
        <v/>
      </c>
      <c r="T250" s="17">
        <f>+IFERROR(IF(COUNT(K250,S250),ROUND(SUM(S250,K250)/SUM('Shareholding Pattern'!$L$57,'Shareholding Pattern'!$T$57)*100,2),""),0)</f>
        <v>0</v>
      </c>
      <c r="U250" s="47"/>
      <c r="V250" s="17" t="str">
        <f t="shared" si="25"/>
        <v/>
      </c>
      <c r="W250" s="47"/>
      <c r="X250" s="17" t="str">
        <f t="shared" si="26"/>
        <v/>
      </c>
      <c r="Y250" s="47">
        <v>0</v>
      </c>
      <c r="Z250" s="284">
        <v>254</v>
      </c>
      <c r="AA250" s="334" t="s">
        <v>520</v>
      </c>
      <c r="AB250" s="11"/>
      <c r="AC250" s="11">
        <f t="shared" si="27"/>
        <v>1</v>
      </c>
    </row>
    <row r="251" spans="5:29" ht="24.75" customHeight="1">
      <c r="E251" s="195">
        <v>237</v>
      </c>
      <c r="F251" s="402" t="s">
        <v>956</v>
      </c>
      <c r="G251" s="403"/>
      <c r="H251" s="47">
        <v>200</v>
      </c>
      <c r="I251" s="47"/>
      <c r="J251" s="47"/>
      <c r="K251" s="405">
        <f t="shared" si="21"/>
        <v>200</v>
      </c>
      <c r="L251" s="51">
        <f>+IFERROR(IF(COUNT(K251),ROUND(K251/'Shareholding Pattern'!$L$57*100,2),""),0)</f>
        <v>0</v>
      </c>
      <c r="M251" s="207">
        <f t="shared" si="22"/>
        <v>200</v>
      </c>
      <c r="N251" s="207"/>
      <c r="O251" s="285">
        <f t="shared" si="23"/>
        <v>200</v>
      </c>
      <c r="P251" s="51">
        <f>+IFERROR(IF(COUNT(O251),ROUND(O251/('Shareholding Pattern'!$P$58)*100,2),""),0)</f>
        <v>0</v>
      </c>
      <c r="Q251" s="47"/>
      <c r="R251" s="47"/>
      <c r="S251" s="405" t="str">
        <f t="shared" si="24"/>
        <v/>
      </c>
      <c r="T251" s="17">
        <f>+IFERROR(IF(COUNT(K251,S251),ROUND(SUM(S251,K251)/SUM('Shareholding Pattern'!$L$57,'Shareholding Pattern'!$T$57)*100,2),""),0)</f>
        <v>0</v>
      </c>
      <c r="U251" s="47"/>
      <c r="V251" s="17" t="str">
        <f t="shared" si="25"/>
        <v/>
      </c>
      <c r="W251" s="47"/>
      <c r="X251" s="17" t="str">
        <f t="shared" si="26"/>
        <v/>
      </c>
      <c r="Y251" s="47">
        <v>0</v>
      </c>
      <c r="Z251" s="284">
        <v>255</v>
      </c>
      <c r="AA251" s="334" t="s">
        <v>520</v>
      </c>
      <c r="AB251" s="11"/>
      <c r="AC251" s="11">
        <f t="shared" si="27"/>
        <v>1</v>
      </c>
    </row>
    <row r="252" spans="5:29" ht="24.75" customHeight="1">
      <c r="E252" s="195">
        <v>238</v>
      </c>
      <c r="F252" s="402" t="s">
        <v>957</v>
      </c>
      <c r="G252" s="403"/>
      <c r="H252" s="47">
        <v>1200</v>
      </c>
      <c r="I252" s="47"/>
      <c r="J252" s="47"/>
      <c r="K252" s="405">
        <f t="shared" si="21"/>
        <v>1200</v>
      </c>
      <c r="L252" s="51">
        <f>+IFERROR(IF(COUNT(K252),ROUND(K252/'Shareholding Pattern'!$L$57*100,2),""),0)</f>
        <v>0.01</v>
      </c>
      <c r="M252" s="207">
        <f t="shared" si="22"/>
        <v>1200</v>
      </c>
      <c r="N252" s="207"/>
      <c r="O252" s="285">
        <f t="shared" si="23"/>
        <v>1200</v>
      </c>
      <c r="P252" s="51">
        <f>+IFERROR(IF(COUNT(O252),ROUND(O252/('Shareholding Pattern'!$P$58)*100,2),""),0)</f>
        <v>0.01</v>
      </c>
      <c r="Q252" s="47"/>
      <c r="R252" s="47"/>
      <c r="S252" s="405" t="str">
        <f t="shared" si="24"/>
        <v/>
      </c>
      <c r="T252" s="17">
        <f>+IFERROR(IF(COUNT(K252,S252),ROUND(SUM(S252,K252)/SUM('Shareholding Pattern'!$L$57,'Shareholding Pattern'!$T$57)*100,2),""),0)</f>
        <v>0.01</v>
      </c>
      <c r="U252" s="47"/>
      <c r="V252" s="17" t="str">
        <f t="shared" si="25"/>
        <v/>
      </c>
      <c r="W252" s="47"/>
      <c r="X252" s="17" t="str">
        <f t="shared" si="26"/>
        <v/>
      </c>
      <c r="Y252" s="47">
        <v>0</v>
      </c>
      <c r="Z252" s="284">
        <v>256</v>
      </c>
      <c r="AA252" s="334" t="s">
        <v>520</v>
      </c>
      <c r="AB252" s="11"/>
      <c r="AC252" s="11">
        <f t="shared" si="27"/>
        <v>1</v>
      </c>
    </row>
    <row r="253" spans="5:29" ht="24.75" customHeight="1">
      <c r="E253" s="195">
        <v>239</v>
      </c>
      <c r="F253" s="402" t="s">
        <v>958</v>
      </c>
      <c r="G253" s="403"/>
      <c r="H253" s="47">
        <v>900</v>
      </c>
      <c r="I253" s="47"/>
      <c r="J253" s="47"/>
      <c r="K253" s="405">
        <f t="shared" si="21"/>
        <v>900</v>
      </c>
      <c r="L253" s="51">
        <f>+IFERROR(IF(COUNT(K253),ROUND(K253/'Shareholding Pattern'!$L$57*100,2),""),0)</f>
        <v>0</v>
      </c>
      <c r="M253" s="207">
        <f t="shared" si="22"/>
        <v>900</v>
      </c>
      <c r="N253" s="207"/>
      <c r="O253" s="285">
        <f t="shared" si="23"/>
        <v>900</v>
      </c>
      <c r="P253" s="51">
        <f>+IFERROR(IF(COUNT(O253),ROUND(O253/('Shareholding Pattern'!$P$58)*100,2),""),0)</f>
        <v>0</v>
      </c>
      <c r="Q253" s="47"/>
      <c r="R253" s="47"/>
      <c r="S253" s="405" t="str">
        <f t="shared" si="24"/>
        <v/>
      </c>
      <c r="T253" s="17">
        <f>+IFERROR(IF(COUNT(K253,S253),ROUND(SUM(S253,K253)/SUM('Shareholding Pattern'!$L$57,'Shareholding Pattern'!$T$57)*100,2),""),0)</f>
        <v>0</v>
      </c>
      <c r="U253" s="47"/>
      <c r="V253" s="17" t="str">
        <f t="shared" si="25"/>
        <v/>
      </c>
      <c r="W253" s="47"/>
      <c r="X253" s="17" t="str">
        <f t="shared" si="26"/>
        <v/>
      </c>
      <c r="Y253" s="47">
        <v>0</v>
      </c>
      <c r="Z253" s="284">
        <v>257</v>
      </c>
      <c r="AA253" s="334" t="s">
        <v>520</v>
      </c>
      <c r="AB253" s="11"/>
      <c r="AC253" s="11">
        <f t="shared" si="27"/>
        <v>1</v>
      </c>
    </row>
    <row r="254" spans="5:29" ht="24.75" customHeight="1">
      <c r="E254" s="195">
        <v>240</v>
      </c>
      <c r="F254" s="402" t="s">
        <v>959</v>
      </c>
      <c r="G254" s="403"/>
      <c r="H254" s="47">
        <v>1000</v>
      </c>
      <c r="I254" s="47"/>
      <c r="J254" s="47"/>
      <c r="K254" s="405">
        <f t="shared" si="21"/>
        <v>1000</v>
      </c>
      <c r="L254" s="51">
        <f>+IFERROR(IF(COUNT(K254),ROUND(K254/'Shareholding Pattern'!$L$57*100,2),""),0)</f>
        <v>0</v>
      </c>
      <c r="M254" s="207">
        <f t="shared" si="22"/>
        <v>1000</v>
      </c>
      <c r="N254" s="207"/>
      <c r="O254" s="285">
        <f t="shared" si="23"/>
        <v>1000</v>
      </c>
      <c r="P254" s="51">
        <f>+IFERROR(IF(COUNT(O254),ROUND(O254/('Shareholding Pattern'!$P$58)*100,2),""),0)</f>
        <v>0</v>
      </c>
      <c r="Q254" s="47"/>
      <c r="R254" s="47"/>
      <c r="S254" s="405" t="str">
        <f t="shared" si="24"/>
        <v/>
      </c>
      <c r="T254" s="17">
        <f>+IFERROR(IF(COUNT(K254,S254),ROUND(SUM(S254,K254)/SUM('Shareholding Pattern'!$L$57,'Shareholding Pattern'!$T$57)*100,2),""),0)</f>
        <v>0</v>
      </c>
      <c r="U254" s="47"/>
      <c r="V254" s="17" t="str">
        <f t="shared" si="25"/>
        <v/>
      </c>
      <c r="W254" s="47"/>
      <c r="X254" s="17" t="str">
        <f t="shared" si="26"/>
        <v/>
      </c>
      <c r="Y254" s="47">
        <v>0</v>
      </c>
      <c r="Z254" s="284">
        <v>258</v>
      </c>
      <c r="AA254" s="334" t="s">
        <v>520</v>
      </c>
      <c r="AB254" s="11"/>
      <c r="AC254" s="11">
        <f t="shared" si="27"/>
        <v>1</v>
      </c>
    </row>
    <row r="255" spans="5:29" ht="24.75" customHeight="1">
      <c r="E255" s="195">
        <v>241</v>
      </c>
      <c r="F255" s="402" t="s">
        <v>960</v>
      </c>
      <c r="G255" s="403"/>
      <c r="H255" s="47">
        <v>200</v>
      </c>
      <c r="I255" s="47"/>
      <c r="J255" s="47"/>
      <c r="K255" s="405">
        <f t="shared" si="21"/>
        <v>200</v>
      </c>
      <c r="L255" s="51">
        <f>+IFERROR(IF(COUNT(K255),ROUND(K255/'Shareholding Pattern'!$L$57*100,2),""),0)</f>
        <v>0</v>
      </c>
      <c r="M255" s="207">
        <f t="shared" si="22"/>
        <v>200</v>
      </c>
      <c r="N255" s="207"/>
      <c r="O255" s="285">
        <f t="shared" si="23"/>
        <v>200</v>
      </c>
      <c r="P255" s="51">
        <f>+IFERROR(IF(COUNT(O255),ROUND(O255/('Shareholding Pattern'!$P$58)*100,2),""),0)</f>
        <v>0</v>
      </c>
      <c r="Q255" s="47"/>
      <c r="R255" s="47"/>
      <c r="S255" s="405" t="str">
        <f t="shared" si="24"/>
        <v/>
      </c>
      <c r="T255" s="17">
        <f>+IFERROR(IF(COUNT(K255,S255),ROUND(SUM(S255,K255)/SUM('Shareholding Pattern'!$L$57,'Shareholding Pattern'!$T$57)*100,2),""),0)</f>
        <v>0</v>
      </c>
      <c r="U255" s="47"/>
      <c r="V255" s="17" t="str">
        <f t="shared" si="25"/>
        <v/>
      </c>
      <c r="W255" s="47"/>
      <c r="X255" s="17" t="str">
        <f t="shared" si="26"/>
        <v/>
      </c>
      <c r="Y255" s="47">
        <v>0</v>
      </c>
      <c r="Z255" s="284">
        <v>259</v>
      </c>
      <c r="AA255" s="334" t="s">
        <v>520</v>
      </c>
      <c r="AB255" s="11"/>
      <c r="AC255" s="11">
        <f t="shared" si="27"/>
        <v>1</v>
      </c>
    </row>
    <row r="256" spans="5:29" ht="24.75" customHeight="1">
      <c r="E256" s="195">
        <v>242</v>
      </c>
      <c r="F256" s="402" t="s">
        <v>961</v>
      </c>
      <c r="G256" s="403"/>
      <c r="H256" s="47">
        <v>100</v>
      </c>
      <c r="I256" s="47"/>
      <c r="J256" s="47"/>
      <c r="K256" s="405">
        <f t="shared" si="21"/>
        <v>100</v>
      </c>
      <c r="L256" s="51">
        <f>+IFERROR(IF(COUNT(K256),ROUND(K256/'Shareholding Pattern'!$L$57*100,2),""),0)</f>
        <v>0</v>
      </c>
      <c r="M256" s="207">
        <f t="shared" si="22"/>
        <v>100</v>
      </c>
      <c r="N256" s="207"/>
      <c r="O256" s="285">
        <f t="shared" si="23"/>
        <v>100</v>
      </c>
      <c r="P256" s="51">
        <f>+IFERROR(IF(COUNT(O256),ROUND(O256/('Shareholding Pattern'!$P$58)*100,2),""),0)</f>
        <v>0</v>
      </c>
      <c r="Q256" s="47"/>
      <c r="R256" s="47"/>
      <c r="S256" s="405" t="str">
        <f t="shared" si="24"/>
        <v/>
      </c>
      <c r="T256" s="17">
        <f>+IFERROR(IF(COUNT(K256,S256),ROUND(SUM(S256,K256)/SUM('Shareholding Pattern'!$L$57,'Shareholding Pattern'!$T$57)*100,2),""),0)</f>
        <v>0</v>
      </c>
      <c r="U256" s="47"/>
      <c r="V256" s="17" t="str">
        <f t="shared" si="25"/>
        <v/>
      </c>
      <c r="W256" s="47"/>
      <c r="X256" s="17" t="str">
        <f t="shared" si="26"/>
        <v/>
      </c>
      <c r="Y256" s="47">
        <v>0</v>
      </c>
      <c r="Z256" s="284">
        <v>262</v>
      </c>
      <c r="AA256" s="334" t="s">
        <v>520</v>
      </c>
      <c r="AB256" s="11"/>
      <c r="AC256" s="11">
        <f t="shared" si="27"/>
        <v>1</v>
      </c>
    </row>
    <row r="257" spans="5:29" ht="24.75" customHeight="1">
      <c r="E257" s="195">
        <v>243</v>
      </c>
      <c r="F257" s="402" t="s">
        <v>962</v>
      </c>
      <c r="G257" s="403"/>
      <c r="H257" s="47">
        <v>100</v>
      </c>
      <c r="I257" s="47"/>
      <c r="J257" s="47"/>
      <c r="K257" s="405">
        <f t="shared" si="21"/>
        <v>100</v>
      </c>
      <c r="L257" s="51">
        <f>+IFERROR(IF(COUNT(K257),ROUND(K257/'Shareholding Pattern'!$L$57*100,2),""),0)</f>
        <v>0</v>
      </c>
      <c r="M257" s="207">
        <f t="shared" si="22"/>
        <v>100</v>
      </c>
      <c r="N257" s="207"/>
      <c r="O257" s="285">
        <f t="shared" si="23"/>
        <v>100</v>
      </c>
      <c r="P257" s="51">
        <f>+IFERROR(IF(COUNT(O257),ROUND(O257/('Shareholding Pattern'!$P$58)*100,2),""),0)</f>
        <v>0</v>
      </c>
      <c r="Q257" s="47"/>
      <c r="R257" s="47"/>
      <c r="S257" s="405" t="str">
        <f t="shared" si="24"/>
        <v/>
      </c>
      <c r="T257" s="17">
        <f>+IFERROR(IF(COUNT(K257,S257),ROUND(SUM(S257,K257)/SUM('Shareholding Pattern'!$L$57,'Shareholding Pattern'!$T$57)*100,2),""),0)</f>
        <v>0</v>
      </c>
      <c r="U257" s="47"/>
      <c r="V257" s="17" t="str">
        <f t="shared" si="25"/>
        <v/>
      </c>
      <c r="W257" s="47"/>
      <c r="X257" s="17" t="str">
        <f t="shared" si="26"/>
        <v/>
      </c>
      <c r="Y257" s="47">
        <v>0</v>
      </c>
      <c r="Z257" s="284">
        <v>263</v>
      </c>
      <c r="AA257" s="334" t="s">
        <v>520</v>
      </c>
      <c r="AB257" s="11"/>
      <c r="AC257" s="11">
        <f t="shared" si="27"/>
        <v>1</v>
      </c>
    </row>
    <row r="258" spans="5:29" ht="24.75" customHeight="1">
      <c r="E258" s="195">
        <v>244</v>
      </c>
      <c r="F258" s="402" t="s">
        <v>963</v>
      </c>
      <c r="G258" s="403"/>
      <c r="H258" s="47">
        <v>2000</v>
      </c>
      <c r="I258" s="47"/>
      <c r="J258" s="47"/>
      <c r="K258" s="405">
        <f t="shared" si="21"/>
        <v>2000</v>
      </c>
      <c r="L258" s="51">
        <f>+IFERROR(IF(COUNT(K258),ROUND(K258/'Shareholding Pattern'!$L$57*100,2),""),0)</f>
        <v>0.01</v>
      </c>
      <c r="M258" s="207">
        <f t="shared" si="22"/>
        <v>2000</v>
      </c>
      <c r="N258" s="207"/>
      <c r="O258" s="285">
        <f t="shared" si="23"/>
        <v>2000</v>
      </c>
      <c r="P258" s="51">
        <f>+IFERROR(IF(COUNT(O258),ROUND(O258/('Shareholding Pattern'!$P$58)*100,2),""),0)</f>
        <v>0.01</v>
      </c>
      <c r="Q258" s="47"/>
      <c r="R258" s="47"/>
      <c r="S258" s="405" t="str">
        <f t="shared" si="24"/>
        <v/>
      </c>
      <c r="T258" s="17">
        <f>+IFERROR(IF(COUNT(K258,S258),ROUND(SUM(S258,K258)/SUM('Shareholding Pattern'!$L$57,'Shareholding Pattern'!$T$57)*100,2),""),0)</f>
        <v>0.01</v>
      </c>
      <c r="U258" s="47"/>
      <c r="V258" s="17" t="str">
        <f t="shared" si="25"/>
        <v/>
      </c>
      <c r="W258" s="47"/>
      <c r="X258" s="17" t="str">
        <f t="shared" si="26"/>
        <v/>
      </c>
      <c r="Y258" s="47">
        <v>0</v>
      </c>
      <c r="Z258" s="284">
        <v>264</v>
      </c>
      <c r="AA258" s="334" t="s">
        <v>520</v>
      </c>
      <c r="AB258" s="11"/>
      <c r="AC258" s="11">
        <f t="shared" si="27"/>
        <v>1</v>
      </c>
    </row>
    <row r="259" spans="5:29" ht="24.75" customHeight="1">
      <c r="E259" s="195">
        <v>245</v>
      </c>
      <c r="F259" s="402" t="s">
        <v>964</v>
      </c>
      <c r="G259" s="403"/>
      <c r="H259" s="47">
        <v>300</v>
      </c>
      <c r="I259" s="47"/>
      <c r="J259" s="47"/>
      <c r="K259" s="405">
        <f t="shared" si="21"/>
        <v>300</v>
      </c>
      <c r="L259" s="51">
        <f>+IFERROR(IF(COUNT(K259),ROUND(K259/'Shareholding Pattern'!$L$57*100,2),""),0)</f>
        <v>0</v>
      </c>
      <c r="M259" s="207">
        <f t="shared" si="22"/>
        <v>300</v>
      </c>
      <c r="N259" s="207"/>
      <c r="O259" s="285">
        <f t="shared" si="23"/>
        <v>300</v>
      </c>
      <c r="P259" s="51">
        <f>+IFERROR(IF(COUNT(O259),ROUND(O259/('Shareholding Pattern'!$P$58)*100,2),""),0)</f>
        <v>0</v>
      </c>
      <c r="Q259" s="47"/>
      <c r="R259" s="47"/>
      <c r="S259" s="405" t="str">
        <f t="shared" si="24"/>
        <v/>
      </c>
      <c r="T259" s="17">
        <f>+IFERROR(IF(COUNT(K259,S259),ROUND(SUM(S259,K259)/SUM('Shareholding Pattern'!$L$57,'Shareholding Pattern'!$T$57)*100,2),""),0)</f>
        <v>0</v>
      </c>
      <c r="U259" s="47"/>
      <c r="V259" s="17" t="str">
        <f t="shared" si="25"/>
        <v/>
      </c>
      <c r="W259" s="47"/>
      <c r="X259" s="17" t="str">
        <f t="shared" si="26"/>
        <v/>
      </c>
      <c r="Y259" s="47">
        <v>0</v>
      </c>
      <c r="Z259" s="284">
        <v>265</v>
      </c>
      <c r="AA259" s="334" t="s">
        <v>520</v>
      </c>
      <c r="AB259" s="11"/>
      <c r="AC259" s="11">
        <f t="shared" si="27"/>
        <v>1</v>
      </c>
    </row>
    <row r="260" spans="5:29" ht="24.75" customHeight="1">
      <c r="E260" s="195">
        <v>246</v>
      </c>
      <c r="F260" s="402" t="s">
        <v>965</v>
      </c>
      <c r="G260" s="403"/>
      <c r="H260" s="47">
        <v>1900</v>
      </c>
      <c r="I260" s="47"/>
      <c r="J260" s="47"/>
      <c r="K260" s="405">
        <f t="shared" si="21"/>
        <v>1900</v>
      </c>
      <c r="L260" s="51">
        <f>+IFERROR(IF(COUNT(K260),ROUND(K260/'Shareholding Pattern'!$L$57*100,2),""),0)</f>
        <v>0.01</v>
      </c>
      <c r="M260" s="207">
        <f t="shared" si="22"/>
        <v>1900</v>
      </c>
      <c r="N260" s="207"/>
      <c r="O260" s="285">
        <f t="shared" si="23"/>
        <v>1900</v>
      </c>
      <c r="P260" s="51">
        <f>+IFERROR(IF(COUNT(O260),ROUND(O260/('Shareholding Pattern'!$P$58)*100,2),""),0)</f>
        <v>0.01</v>
      </c>
      <c r="Q260" s="47"/>
      <c r="R260" s="47"/>
      <c r="S260" s="405" t="str">
        <f t="shared" si="24"/>
        <v/>
      </c>
      <c r="T260" s="17">
        <f>+IFERROR(IF(COUNT(K260,S260),ROUND(SUM(S260,K260)/SUM('Shareholding Pattern'!$L$57,'Shareholding Pattern'!$T$57)*100,2),""),0)</f>
        <v>0.01</v>
      </c>
      <c r="U260" s="47"/>
      <c r="V260" s="17" t="str">
        <f t="shared" si="25"/>
        <v/>
      </c>
      <c r="W260" s="47"/>
      <c r="X260" s="17" t="str">
        <f t="shared" si="26"/>
        <v/>
      </c>
      <c r="Y260" s="47">
        <v>0</v>
      </c>
      <c r="Z260" s="284">
        <v>266</v>
      </c>
      <c r="AA260" s="334" t="s">
        <v>520</v>
      </c>
      <c r="AB260" s="11"/>
      <c r="AC260" s="11">
        <f t="shared" si="27"/>
        <v>1</v>
      </c>
    </row>
    <row r="261" spans="5:29" ht="24.75" customHeight="1">
      <c r="E261" s="195">
        <v>247</v>
      </c>
      <c r="F261" s="402" t="s">
        <v>966</v>
      </c>
      <c r="G261" s="403"/>
      <c r="H261" s="47">
        <v>2500</v>
      </c>
      <c r="I261" s="47"/>
      <c r="J261" s="47"/>
      <c r="K261" s="405">
        <f t="shared" si="21"/>
        <v>2500</v>
      </c>
      <c r="L261" s="51">
        <f>+IFERROR(IF(COUNT(K261),ROUND(K261/'Shareholding Pattern'!$L$57*100,2),""),0)</f>
        <v>0.01</v>
      </c>
      <c r="M261" s="207">
        <f t="shared" si="22"/>
        <v>2500</v>
      </c>
      <c r="N261" s="207"/>
      <c r="O261" s="285">
        <f t="shared" si="23"/>
        <v>2500</v>
      </c>
      <c r="P261" s="51">
        <f>+IFERROR(IF(COUNT(O261),ROUND(O261/('Shareholding Pattern'!$P$58)*100,2),""),0)</f>
        <v>0.01</v>
      </c>
      <c r="Q261" s="47"/>
      <c r="R261" s="47"/>
      <c r="S261" s="405" t="str">
        <f t="shared" si="24"/>
        <v/>
      </c>
      <c r="T261" s="17">
        <f>+IFERROR(IF(COUNT(K261,S261),ROUND(SUM(S261,K261)/SUM('Shareholding Pattern'!$L$57,'Shareholding Pattern'!$T$57)*100,2),""),0)</f>
        <v>0.01</v>
      </c>
      <c r="U261" s="47"/>
      <c r="V261" s="17" t="str">
        <f t="shared" si="25"/>
        <v/>
      </c>
      <c r="W261" s="47"/>
      <c r="X261" s="17" t="str">
        <f t="shared" si="26"/>
        <v/>
      </c>
      <c r="Y261" s="47">
        <v>0</v>
      </c>
      <c r="Z261" s="284">
        <v>267</v>
      </c>
      <c r="AA261" s="334" t="s">
        <v>520</v>
      </c>
      <c r="AB261" s="11"/>
      <c r="AC261" s="11">
        <f t="shared" si="27"/>
        <v>1</v>
      </c>
    </row>
    <row r="262" spans="5:29" ht="24.75" customHeight="1">
      <c r="E262" s="195">
        <v>248</v>
      </c>
      <c r="F262" s="402" t="s">
        <v>967</v>
      </c>
      <c r="G262" s="403"/>
      <c r="H262" s="47">
        <v>500</v>
      </c>
      <c r="I262" s="47"/>
      <c r="J262" s="47"/>
      <c r="K262" s="405">
        <f t="shared" si="21"/>
        <v>500</v>
      </c>
      <c r="L262" s="51">
        <f>+IFERROR(IF(COUNT(K262),ROUND(K262/'Shareholding Pattern'!$L$57*100,2),""),0)</f>
        <v>0</v>
      </c>
      <c r="M262" s="207">
        <f t="shared" si="22"/>
        <v>500</v>
      </c>
      <c r="N262" s="207"/>
      <c r="O262" s="285">
        <f t="shared" si="23"/>
        <v>500</v>
      </c>
      <c r="P262" s="51">
        <f>+IFERROR(IF(COUNT(O262),ROUND(O262/('Shareholding Pattern'!$P$58)*100,2),""),0)</f>
        <v>0</v>
      </c>
      <c r="Q262" s="47"/>
      <c r="R262" s="47"/>
      <c r="S262" s="405" t="str">
        <f t="shared" si="24"/>
        <v/>
      </c>
      <c r="T262" s="17">
        <f>+IFERROR(IF(COUNT(K262,S262),ROUND(SUM(S262,K262)/SUM('Shareholding Pattern'!$L$57,'Shareholding Pattern'!$T$57)*100,2),""),0)</f>
        <v>0</v>
      </c>
      <c r="U262" s="47"/>
      <c r="V262" s="17" t="str">
        <f t="shared" si="25"/>
        <v/>
      </c>
      <c r="W262" s="47"/>
      <c r="X262" s="17" t="str">
        <f t="shared" si="26"/>
        <v/>
      </c>
      <c r="Y262" s="47">
        <v>0</v>
      </c>
      <c r="Z262" s="284">
        <v>270</v>
      </c>
      <c r="AA262" s="334" t="s">
        <v>520</v>
      </c>
      <c r="AB262" s="11"/>
      <c r="AC262" s="11">
        <f t="shared" si="27"/>
        <v>1</v>
      </c>
    </row>
    <row r="263" spans="5:29" ht="24.75" customHeight="1">
      <c r="E263" s="195">
        <v>249</v>
      </c>
      <c r="F263" s="402" t="s">
        <v>968</v>
      </c>
      <c r="G263" s="403"/>
      <c r="H263" s="47">
        <v>200</v>
      </c>
      <c r="I263" s="47"/>
      <c r="J263" s="47"/>
      <c r="K263" s="405">
        <f t="shared" si="21"/>
        <v>200</v>
      </c>
      <c r="L263" s="51">
        <f>+IFERROR(IF(COUNT(K263),ROUND(K263/'Shareholding Pattern'!$L$57*100,2),""),0)</f>
        <v>0</v>
      </c>
      <c r="M263" s="207">
        <f t="shared" si="22"/>
        <v>200</v>
      </c>
      <c r="N263" s="207"/>
      <c r="O263" s="285">
        <f t="shared" si="23"/>
        <v>200</v>
      </c>
      <c r="P263" s="51">
        <f>+IFERROR(IF(COUNT(O263),ROUND(O263/('Shareholding Pattern'!$P$58)*100,2),""),0)</f>
        <v>0</v>
      </c>
      <c r="Q263" s="47"/>
      <c r="R263" s="47"/>
      <c r="S263" s="405" t="str">
        <f t="shared" si="24"/>
        <v/>
      </c>
      <c r="T263" s="17">
        <f>+IFERROR(IF(COUNT(K263,S263),ROUND(SUM(S263,K263)/SUM('Shareholding Pattern'!$L$57,'Shareholding Pattern'!$T$57)*100,2),""),0)</f>
        <v>0</v>
      </c>
      <c r="U263" s="47"/>
      <c r="V263" s="17" t="str">
        <f t="shared" si="25"/>
        <v/>
      </c>
      <c r="W263" s="47"/>
      <c r="X263" s="17" t="str">
        <f t="shared" si="26"/>
        <v/>
      </c>
      <c r="Y263" s="47">
        <v>0</v>
      </c>
      <c r="Z263" s="284">
        <v>271</v>
      </c>
      <c r="AA263" s="334" t="s">
        <v>520</v>
      </c>
      <c r="AB263" s="11"/>
      <c r="AC263" s="11">
        <f t="shared" si="27"/>
        <v>1</v>
      </c>
    </row>
    <row r="264" spans="5:29" ht="24.75" customHeight="1">
      <c r="E264" s="195">
        <v>250</v>
      </c>
      <c r="F264" s="402" t="s">
        <v>969</v>
      </c>
      <c r="G264" s="403"/>
      <c r="H264" s="47">
        <v>100</v>
      </c>
      <c r="I264" s="47"/>
      <c r="J264" s="47"/>
      <c r="K264" s="405">
        <f t="shared" si="21"/>
        <v>100</v>
      </c>
      <c r="L264" s="51">
        <f>+IFERROR(IF(COUNT(K264),ROUND(K264/'Shareholding Pattern'!$L$57*100,2),""),0)</f>
        <v>0</v>
      </c>
      <c r="M264" s="207">
        <f t="shared" si="22"/>
        <v>100</v>
      </c>
      <c r="N264" s="207"/>
      <c r="O264" s="285">
        <f t="shared" si="23"/>
        <v>100</v>
      </c>
      <c r="P264" s="51">
        <f>+IFERROR(IF(COUNT(O264),ROUND(O264/('Shareholding Pattern'!$P$58)*100,2),""),0)</f>
        <v>0</v>
      </c>
      <c r="Q264" s="47"/>
      <c r="R264" s="47"/>
      <c r="S264" s="405" t="str">
        <f t="shared" si="24"/>
        <v/>
      </c>
      <c r="T264" s="17">
        <f>+IFERROR(IF(COUNT(K264,S264),ROUND(SUM(S264,K264)/SUM('Shareholding Pattern'!$L$57,'Shareholding Pattern'!$T$57)*100,2),""),0)</f>
        <v>0</v>
      </c>
      <c r="U264" s="47"/>
      <c r="V264" s="17" t="str">
        <f t="shared" si="25"/>
        <v/>
      </c>
      <c r="W264" s="47"/>
      <c r="X264" s="17" t="str">
        <f t="shared" si="26"/>
        <v/>
      </c>
      <c r="Y264" s="47">
        <v>0</v>
      </c>
      <c r="Z264" s="284">
        <v>272</v>
      </c>
      <c r="AA264" s="334" t="s">
        <v>520</v>
      </c>
      <c r="AB264" s="11"/>
      <c r="AC264" s="11">
        <f t="shared" si="27"/>
        <v>1</v>
      </c>
    </row>
    <row r="265" spans="5:29" ht="24.75" customHeight="1">
      <c r="E265" s="195">
        <v>251</v>
      </c>
      <c r="F265" s="402" t="s">
        <v>970</v>
      </c>
      <c r="G265" s="403"/>
      <c r="H265" s="47">
        <v>500</v>
      </c>
      <c r="I265" s="47"/>
      <c r="J265" s="47"/>
      <c r="K265" s="405">
        <f t="shared" si="21"/>
        <v>500</v>
      </c>
      <c r="L265" s="51">
        <f>+IFERROR(IF(COUNT(K265),ROUND(K265/'Shareholding Pattern'!$L$57*100,2),""),0)</f>
        <v>0</v>
      </c>
      <c r="M265" s="207">
        <f t="shared" si="22"/>
        <v>500</v>
      </c>
      <c r="N265" s="207"/>
      <c r="O265" s="285">
        <f t="shared" si="23"/>
        <v>500</v>
      </c>
      <c r="P265" s="51">
        <f>+IFERROR(IF(COUNT(O265),ROUND(O265/('Shareholding Pattern'!$P$58)*100,2),""),0)</f>
        <v>0</v>
      </c>
      <c r="Q265" s="47"/>
      <c r="R265" s="47"/>
      <c r="S265" s="405" t="str">
        <f t="shared" si="24"/>
        <v/>
      </c>
      <c r="T265" s="17">
        <f>+IFERROR(IF(COUNT(K265,S265),ROUND(SUM(S265,K265)/SUM('Shareholding Pattern'!$L$57,'Shareholding Pattern'!$T$57)*100,2),""),0)</f>
        <v>0</v>
      </c>
      <c r="U265" s="47"/>
      <c r="V265" s="17" t="str">
        <f t="shared" si="25"/>
        <v/>
      </c>
      <c r="W265" s="47"/>
      <c r="X265" s="17" t="str">
        <f t="shared" si="26"/>
        <v/>
      </c>
      <c r="Y265" s="47">
        <v>0</v>
      </c>
      <c r="Z265" s="284">
        <v>273</v>
      </c>
      <c r="AA265" s="334" t="s">
        <v>520</v>
      </c>
      <c r="AB265" s="11"/>
      <c r="AC265" s="11">
        <f t="shared" si="27"/>
        <v>1</v>
      </c>
    </row>
    <row r="266" spans="5:29" ht="24.75" customHeight="1">
      <c r="E266" s="195">
        <v>252</v>
      </c>
      <c r="F266" s="402" t="s">
        <v>971</v>
      </c>
      <c r="G266" s="403"/>
      <c r="H266" s="47">
        <v>300</v>
      </c>
      <c r="I266" s="47"/>
      <c r="J266" s="47"/>
      <c r="K266" s="405">
        <f t="shared" si="21"/>
        <v>300</v>
      </c>
      <c r="L266" s="51">
        <f>+IFERROR(IF(COUNT(K266),ROUND(K266/'Shareholding Pattern'!$L$57*100,2),""),0)</f>
        <v>0</v>
      </c>
      <c r="M266" s="207">
        <f t="shared" si="22"/>
        <v>300</v>
      </c>
      <c r="N266" s="207"/>
      <c r="O266" s="285">
        <f t="shared" si="23"/>
        <v>300</v>
      </c>
      <c r="P266" s="51">
        <f>+IFERROR(IF(COUNT(O266),ROUND(O266/('Shareholding Pattern'!$P$58)*100,2),""),0)</f>
        <v>0</v>
      </c>
      <c r="Q266" s="47"/>
      <c r="R266" s="47"/>
      <c r="S266" s="405" t="str">
        <f t="shared" si="24"/>
        <v/>
      </c>
      <c r="T266" s="17">
        <f>+IFERROR(IF(COUNT(K266,S266),ROUND(SUM(S266,K266)/SUM('Shareholding Pattern'!$L$57,'Shareholding Pattern'!$T$57)*100,2),""),0)</f>
        <v>0</v>
      </c>
      <c r="U266" s="47"/>
      <c r="V266" s="17" t="str">
        <f t="shared" si="25"/>
        <v/>
      </c>
      <c r="W266" s="47"/>
      <c r="X266" s="17" t="str">
        <f t="shared" si="26"/>
        <v/>
      </c>
      <c r="Y266" s="47">
        <v>0</v>
      </c>
      <c r="Z266" s="284">
        <v>274</v>
      </c>
      <c r="AA266" s="334" t="s">
        <v>520</v>
      </c>
      <c r="AB266" s="11"/>
      <c r="AC266" s="11">
        <f t="shared" si="27"/>
        <v>1</v>
      </c>
    </row>
    <row r="267" spans="5:29" ht="24.75" customHeight="1">
      <c r="E267" s="195">
        <v>253</v>
      </c>
      <c r="F267" s="402" t="s">
        <v>972</v>
      </c>
      <c r="G267" s="403"/>
      <c r="H267" s="47">
        <v>8700</v>
      </c>
      <c r="I267" s="47"/>
      <c r="J267" s="47"/>
      <c r="K267" s="405">
        <f t="shared" si="21"/>
        <v>8700</v>
      </c>
      <c r="L267" s="51">
        <f>+IFERROR(IF(COUNT(K267),ROUND(K267/'Shareholding Pattern'!$L$57*100,2),""),0)</f>
        <v>0.04</v>
      </c>
      <c r="M267" s="207">
        <f t="shared" si="22"/>
        <v>8700</v>
      </c>
      <c r="N267" s="207"/>
      <c r="O267" s="285">
        <f t="shared" si="23"/>
        <v>8700</v>
      </c>
      <c r="P267" s="51">
        <f>+IFERROR(IF(COUNT(O267),ROUND(O267/('Shareholding Pattern'!$P$58)*100,2),""),0)</f>
        <v>0.04</v>
      </c>
      <c r="Q267" s="47"/>
      <c r="R267" s="47"/>
      <c r="S267" s="405" t="str">
        <f t="shared" si="24"/>
        <v/>
      </c>
      <c r="T267" s="17">
        <f>+IFERROR(IF(COUNT(K267,S267),ROUND(SUM(S267,K267)/SUM('Shareholding Pattern'!$L$57,'Shareholding Pattern'!$T$57)*100,2),""),0)</f>
        <v>0.04</v>
      </c>
      <c r="U267" s="47"/>
      <c r="V267" s="17" t="str">
        <f t="shared" si="25"/>
        <v/>
      </c>
      <c r="W267" s="47"/>
      <c r="X267" s="17" t="str">
        <f t="shared" si="26"/>
        <v/>
      </c>
      <c r="Y267" s="47">
        <v>0</v>
      </c>
      <c r="Z267" s="284">
        <v>275</v>
      </c>
      <c r="AA267" s="334" t="s">
        <v>520</v>
      </c>
      <c r="AB267" s="11"/>
      <c r="AC267" s="11">
        <f t="shared" si="27"/>
        <v>1</v>
      </c>
    </row>
    <row r="268" spans="5:29" ht="24.75" customHeight="1">
      <c r="E268" s="195">
        <v>254</v>
      </c>
      <c r="F268" s="402" t="s">
        <v>973</v>
      </c>
      <c r="G268" s="403"/>
      <c r="H268" s="47">
        <v>500</v>
      </c>
      <c r="I268" s="47"/>
      <c r="J268" s="47"/>
      <c r="K268" s="405">
        <f t="shared" si="21"/>
        <v>500</v>
      </c>
      <c r="L268" s="51">
        <f>+IFERROR(IF(COUNT(K268),ROUND(K268/'Shareholding Pattern'!$L$57*100,2),""),0)</f>
        <v>0</v>
      </c>
      <c r="M268" s="207">
        <f t="shared" si="22"/>
        <v>500</v>
      </c>
      <c r="N268" s="207"/>
      <c r="O268" s="285">
        <f t="shared" si="23"/>
        <v>500</v>
      </c>
      <c r="P268" s="51">
        <f>+IFERROR(IF(COUNT(O268),ROUND(O268/('Shareholding Pattern'!$P$58)*100,2),""),0)</f>
        <v>0</v>
      </c>
      <c r="Q268" s="47"/>
      <c r="R268" s="47"/>
      <c r="S268" s="405" t="str">
        <f t="shared" si="24"/>
        <v/>
      </c>
      <c r="T268" s="17">
        <f>+IFERROR(IF(COUNT(K268,S268),ROUND(SUM(S268,K268)/SUM('Shareholding Pattern'!$L$57,'Shareholding Pattern'!$T$57)*100,2),""),0)</f>
        <v>0</v>
      </c>
      <c r="U268" s="47"/>
      <c r="V268" s="17" t="str">
        <f t="shared" si="25"/>
        <v/>
      </c>
      <c r="W268" s="47"/>
      <c r="X268" s="17" t="str">
        <f t="shared" si="26"/>
        <v/>
      </c>
      <c r="Y268" s="47">
        <v>0</v>
      </c>
      <c r="Z268" s="284">
        <v>276</v>
      </c>
      <c r="AA268" s="334" t="s">
        <v>520</v>
      </c>
      <c r="AB268" s="11"/>
      <c r="AC268" s="11">
        <f t="shared" si="27"/>
        <v>1</v>
      </c>
    </row>
    <row r="269" spans="5:29" ht="24.75" customHeight="1">
      <c r="E269" s="195">
        <v>255</v>
      </c>
      <c r="F269" s="402" t="s">
        <v>974</v>
      </c>
      <c r="G269" s="403"/>
      <c r="H269" s="47">
        <v>400</v>
      </c>
      <c r="I269" s="47"/>
      <c r="J269" s="47"/>
      <c r="K269" s="405">
        <f t="shared" si="21"/>
        <v>400</v>
      </c>
      <c r="L269" s="51">
        <f>+IFERROR(IF(COUNT(K269),ROUND(K269/'Shareholding Pattern'!$L$57*100,2),""),0)</f>
        <v>0</v>
      </c>
      <c r="M269" s="207">
        <f t="shared" si="22"/>
        <v>400</v>
      </c>
      <c r="N269" s="207"/>
      <c r="O269" s="285">
        <f t="shared" si="23"/>
        <v>400</v>
      </c>
      <c r="P269" s="51">
        <f>+IFERROR(IF(COUNT(O269),ROUND(O269/('Shareholding Pattern'!$P$58)*100,2),""),0)</f>
        <v>0</v>
      </c>
      <c r="Q269" s="47"/>
      <c r="R269" s="47"/>
      <c r="S269" s="405" t="str">
        <f t="shared" si="24"/>
        <v/>
      </c>
      <c r="T269" s="17">
        <f>+IFERROR(IF(COUNT(K269,S269),ROUND(SUM(S269,K269)/SUM('Shareholding Pattern'!$L$57,'Shareholding Pattern'!$T$57)*100,2),""),0)</f>
        <v>0</v>
      </c>
      <c r="U269" s="47"/>
      <c r="V269" s="17" t="str">
        <f t="shared" si="25"/>
        <v/>
      </c>
      <c r="W269" s="47"/>
      <c r="X269" s="17" t="str">
        <f t="shared" si="26"/>
        <v/>
      </c>
      <c r="Y269" s="47">
        <v>0</v>
      </c>
      <c r="Z269" s="284">
        <v>277</v>
      </c>
      <c r="AA269" s="334" t="s">
        <v>520</v>
      </c>
      <c r="AB269" s="11"/>
      <c r="AC269" s="11">
        <f t="shared" si="27"/>
        <v>1</v>
      </c>
    </row>
    <row r="270" spans="5:29" ht="24.75" customHeight="1">
      <c r="E270" s="195">
        <v>256</v>
      </c>
      <c r="F270" s="402" t="s">
        <v>975</v>
      </c>
      <c r="G270" s="403"/>
      <c r="H270" s="47">
        <v>600</v>
      </c>
      <c r="I270" s="47"/>
      <c r="J270" s="47"/>
      <c r="K270" s="405">
        <f t="shared" si="21"/>
        <v>600</v>
      </c>
      <c r="L270" s="51">
        <f>+IFERROR(IF(COUNT(K270),ROUND(K270/'Shareholding Pattern'!$L$57*100,2),""),0)</f>
        <v>0</v>
      </c>
      <c r="M270" s="207">
        <f t="shared" si="22"/>
        <v>600</v>
      </c>
      <c r="N270" s="207"/>
      <c r="O270" s="285">
        <f t="shared" si="23"/>
        <v>600</v>
      </c>
      <c r="P270" s="51">
        <f>+IFERROR(IF(COUNT(O270),ROUND(O270/('Shareholding Pattern'!$P$58)*100,2),""),0)</f>
        <v>0</v>
      </c>
      <c r="Q270" s="47"/>
      <c r="R270" s="47"/>
      <c r="S270" s="405" t="str">
        <f t="shared" si="24"/>
        <v/>
      </c>
      <c r="T270" s="17">
        <f>+IFERROR(IF(COUNT(K270,S270),ROUND(SUM(S270,K270)/SUM('Shareholding Pattern'!$L$57,'Shareholding Pattern'!$T$57)*100,2),""),0)</f>
        <v>0</v>
      </c>
      <c r="U270" s="47"/>
      <c r="V270" s="17" t="str">
        <f t="shared" si="25"/>
        <v/>
      </c>
      <c r="W270" s="47"/>
      <c r="X270" s="17" t="str">
        <f t="shared" si="26"/>
        <v/>
      </c>
      <c r="Y270" s="47">
        <v>0</v>
      </c>
      <c r="Z270" s="284">
        <v>278</v>
      </c>
      <c r="AA270" s="334" t="s">
        <v>520</v>
      </c>
      <c r="AB270" s="11"/>
      <c r="AC270" s="11">
        <f t="shared" si="27"/>
        <v>1</v>
      </c>
    </row>
    <row r="271" spans="5:29" ht="24.75" customHeight="1">
      <c r="E271" s="195">
        <v>257</v>
      </c>
      <c r="F271" s="402" t="s">
        <v>976</v>
      </c>
      <c r="G271" s="403"/>
      <c r="H271" s="47">
        <v>500</v>
      </c>
      <c r="I271" s="47"/>
      <c r="J271" s="47"/>
      <c r="K271" s="405">
        <f t="shared" ref="K271:K279" si="28">+IFERROR(IF(COUNT(H271:J271),ROUND(SUM(H271:J271),0),""),"")</f>
        <v>500</v>
      </c>
      <c r="L271" s="51">
        <f>+IFERROR(IF(COUNT(K271),ROUND(K271/'Shareholding Pattern'!$L$57*100,2),""),0)</f>
        <v>0</v>
      </c>
      <c r="M271" s="207">
        <f t="shared" ref="M271:M279" si="29">IF(H271="","",H271)</f>
        <v>500</v>
      </c>
      <c r="N271" s="207"/>
      <c r="O271" s="285">
        <f t="shared" ref="O271:O279" si="30">+IFERROR(IF(COUNT(M271:N271),ROUND(SUM(M271,N271),2),""),"")</f>
        <v>500</v>
      </c>
      <c r="P271" s="51">
        <f>+IFERROR(IF(COUNT(O271),ROUND(O271/('Shareholding Pattern'!$P$58)*100,2),""),0)</f>
        <v>0</v>
      </c>
      <c r="Q271" s="47"/>
      <c r="R271" s="47"/>
      <c r="S271" s="405" t="str">
        <f t="shared" ref="S271:S279" si="31">+IFERROR(IF(COUNT(Q271:R271),ROUND(SUM(Q271:R271),0),""),"")</f>
        <v/>
      </c>
      <c r="T271" s="17">
        <f>+IFERROR(IF(COUNT(K271,S271),ROUND(SUM(S271,K271)/SUM('Shareholding Pattern'!$L$57,'Shareholding Pattern'!$T$57)*100,2),""),0)</f>
        <v>0</v>
      </c>
      <c r="U271" s="47"/>
      <c r="V271" s="17" t="str">
        <f t="shared" ref="V271:V279" si="32">+IFERROR(IF(COUNT(U271),ROUND(SUM(U271)/SUM(K271)*100,2),""),0)</f>
        <v/>
      </c>
      <c r="W271" s="47"/>
      <c r="X271" s="17" t="str">
        <f t="shared" ref="X271:X279" si="33">+IFERROR(IF(COUNT(W271),ROUND(SUM(W271)/SUM(K271)*100,2),""),0)</f>
        <v/>
      </c>
      <c r="Y271" s="47">
        <v>0</v>
      </c>
      <c r="Z271" s="284">
        <v>279</v>
      </c>
      <c r="AA271" s="334" t="s">
        <v>520</v>
      </c>
      <c r="AB271" s="11"/>
      <c r="AC271" s="11">
        <f t="shared" ref="AC271:AC279" si="34">IF(SUM(H271:Y271)&gt;0,1,0)</f>
        <v>1</v>
      </c>
    </row>
    <row r="272" spans="5:29" ht="24.75" customHeight="1">
      <c r="E272" s="195">
        <v>258</v>
      </c>
      <c r="F272" s="402" t="s">
        <v>977</v>
      </c>
      <c r="G272" s="403"/>
      <c r="H272" s="47">
        <v>0</v>
      </c>
      <c r="I272" s="47"/>
      <c r="J272" s="47"/>
      <c r="K272" s="405">
        <f t="shared" si="28"/>
        <v>0</v>
      </c>
      <c r="L272" s="51">
        <f>+IFERROR(IF(COUNT(K272),ROUND(K272/'Shareholding Pattern'!$L$57*100,2),""),0)</f>
        <v>0</v>
      </c>
      <c r="M272" s="207">
        <f t="shared" si="29"/>
        <v>0</v>
      </c>
      <c r="N272" s="207"/>
      <c r="O272" s="285">
        <f t="shared" si="30"/>
        <v>0</v>
      </c>
      <c r="P272" s="51">
        <f>+IFERROR(IF(COUNT(O272),ROUND(O272/('Shareholding Pattern'!$P$58)*100,2),""),0)</f>
        <v>0</v>
      </c>
      <c r="Q272" s="47"/>
      <c r="R272" s="47"/>
      <c r="S272" s="405" t="str">
        <f t="shared" si="31"/>
        <v/>
      </c>
      <c r="T272" s="17">
        <f>+IFERROR(IF(COUNT(K272,S272),ROUND(SUM(S272,K272)/SUM('Shareholding Pattern'!$L$57,'Shareholding Pattern'!$T$57)*100,2),""),0)</f>
        <v>0</v>
      </c>
      <c r="U272" s="47"/>
      <c r="V272" s="17" t="str">
        <f t="shared" si="32"/>
        <v/>
      </c>
      <c r="W272" s="47"/>
      <c r="X272" s="17" t="str">
        <f t="shared" si="33"/>
        <v/>
      </c>
      <c r="Y272" s="47">
        <v>0</v>
      </c>
      <c r="Z272" s="284">
        <v>280</v>
      </c>
      <c r="AA272" s="334" t="s">
        <v>520</v>
      </c>
      <c r="AB272" s="11"/>
      <c r="AC272" s="11">
        <f t="shared" si="34"/>
        <v>0</v>
      </c>
    </row>
    <row r="273" spans="5:29" ht="24.75" customHeight="1">
      <c r="E273" s="195">
        <v>259</v>
      </c>
      <c r="F273" s="402" t="s">
        <v>978</v>
      </c>
      <c r="G273" s="403"/>
      <c r="H273" s="47">
        <v>200</v>
      </c>
      <c r="I273" s="47"/>
      <c r="J273" s="47"/>
      <c r="K273" s="405">
        <f t="shared" si="28"/>
        <v>200</v>
      </c>
      <c r="L273" s="51">
        <f>+IFERROR(IF(COUNT(K273),ROUND(K273/'Shareholding Pattern'!$L$57*100,2),""),0)</f>
        <v>0</v>
      </c>
      <c r="M273" s="207">
        <f t="shared" si="29"/>
        <v>200</v>
      </c>
      <c r="N273" s="207"/>
      <c r="O273" s="285">
        <f t="shared" si="30"/>
        <v>200</v>
      </c>
      <c r="P273" s="51">
        <f>+IFERROR(IF(COUNT(O273),ROUND(O273/('Shareholding Pattern'!$P$58)*100,2),""),0)</f>
        <v>0</v>
      </c>
      <c r="Q273" s="47"/>
      <c r="R273" s="47"/>
      <c r="S273" s="405" t="str">
        <f t="shared" si="31"/>
        <v/>
      </c>
      <c r="T273" s="17">
        <f>+IFERROR(IF(COUNT(K273,S273),ROUND(SUM(S273,K273)/SUM('Shareholding Pattern'!$L$57,'Shareholding Pattern'!$T$57)*100,2),""),0)</f>
        <v>0</v>
      </c>
      <c r="U273" s="47"/>
      <c r="V273" s="17" t="str">
        <f t="shared" si="32"/>
        <v/>
      </c>
      <c r="W273" s="47"/>
      <c r="X273" s="17" t="str">
        <f t="shared" si="33"/>
        <v/>
      </c>
      <c r="Y273" s="47">
        <v>0</v>
      </c>
      <c r="Z273" s="284">
        <v>281</v>
      </c>
      <c r="AA273" s="334" t="s">
        <v>520</v>
      </c>
      <c r="AB273" s="11"/>
      <c r="AC273" s="11">
        <f t="shared" si="34"/>
        <v>1</v>
      </c>
    </row>
    <row r="274" spans="5:29" ht="24.75" customHeight="1">
      <c r="E274" s="195">
        <v>260</v>
      </c>
      <c r="F274" s="402" t="s">
        <v>979</v>
      </c>
      <c r="G274" s="403"/>
      <c r="H274" s="47">
        <v>200</v>
      </c>
      <c r="I274" s="47"/>
      <c r="J274" s="47"/>
      <c r="K274" s="405">
        <f t="shared" si="28"/>
        <v>200</v>
      </c>
      <c r="L274" s="51">
        <f>+IFERROR(IF(COUNT(K274),ROUND(K274/'Shareholding Pattern'!$L$57*100,2),""),0)</f>
        <v>0</v>
      </c>
      <c r="M274" s="207">
        <f t="shared" si="29"/>
        <v>200</v>
      </c>
      <c r="N274" s="207"/>
      <c r="O274" s="285">
        <f t="shared" si="30"/>
        <v>200</v>
      </c>
      <c r="P274" s="51">
        <f>+IFERROR(IF(COUNT(O274),ROUND(O274/('Shareholding Pattern'!$P$58)*100,2),""),0)</f>
        <v>0</v>
      </c>
      <c r="Q274" s="47"/>
      <c r="R274" s="47"/>
      <c r="S274" s="405" t="str">
        <f t="shared" si="31"/>
        <v/>
      </c>
      <c r="T274" s="17">
        <f>+IFERROR(IF(COUNT(K274,S274),ROUND(SUM(S274,K274)/SUM('Shareholding Pattern'!$L$57,'Shareholding Pattern'!$T$57)*100,2),""),0)</f>
        <v>0</v>
      </c>
      <c r="U274" s="47"/>
      <c r="V274" s="17" t="str">
        <f t="shared" si="32"/>
        <v/>
      </c>
      <c r="W274" s="47"/>
      <c r="X274" s="17" t="str">
        <f t="shared" si="33"/>
        <v/>
      </c>
      <c r="Y274" s="47">
        <v>0</v>
      </c>
      <c r="Z274" s="284">
        <v>282</v>
      </c>
      <c r="AA274" s="334" t="s">
        <v>520</v>
      </c>
      <c r="AB274" s="11"/>
      <c r="AC274" s="11">
        <f t="shared" si="34"/>
        <v>1</v>
      </c>
    </row>
    <row r="275" spans="5:29" ht="24.75" customHeight="1">
      <c r="E275" s="195">
        <v>261</v>
      </c>
      <c r="F275" s="402" t="s">
        <v>980</v>
      </c>
      <c r="G275" s="403"/>
      <c r="H275" s="47">
        <v>5300</v>
      </c>
      <c r="I275" s="47"/>
      <c r="J275" s="47"/>
      <c r="K275" s="405">
        <f t="shared" si="28"/>
        <v>5300</v>
      </c>
      <c r="L275" s="51">
        <f>+IFERROR(IF(COUNT(K275),ROUND(K275/'Shareholding Pattern'!$L$57*100,2),""),0)</f>
        <v>0.02</v>
      </c>
      <c r="M275" s="207">
        <f t="shared" si="29"/>
        <v>5300</v>
      </c>
      <c r="N275" s="207"/>
      <c r="O275" s="285">
        <f t="shared" si="30"/>
        <v>5300</v>
      </c>
      <c r="P275" s="51">
        <f>+IFERROR(IF(COUNT(O275),ROUND(O275/('Shareholding Pattern'!$P$58)*100,2),""),0)</f>
        <v>0.02</v>
      </c>
      <c r="Q275" s="47"/>
      <c r="R275" s="47"/>
      <c r="S275" s="405" t="str">
        <f t="shared" si="31"/>
        <v/>
      </c>
      <c r="T275" s="17">
        <f>+IFERROR(IF(COUNT(K275,S275),ROUND(SUM(S275,K275)/SUM('Shareholding Pattern'!$L$57,'Shareholding Pattern'!$T$57)*100,2),""),0)</f>
        <v>0.02</v>
      </c>
      <c r="U275" s="47"/>
      <c r="V275" s="17" t="str">
        <f t="shared" si="32"/>
        <v/>
      </c>
      <c r="W275" s="47"/>
      <c r="X275" s="17" t="str">
        <f t="shared" si="33"/>
        <v/>
      </c>
      <c r="Y275" s="47">
        <v>0</v>
      </c>
      <c r="Z275" s="284">
        <v>283</v>
      </c>
      <c r="AA275" s="334" t="s">
        <v>520</v>
      </c>
      <c r="AB275" s="11"/>
      <c r="AC275" s="11">
        <f t="shared" si="34"/>
        <v>1</v>
      </c>
    </row>
    <row r="276" spans="5:29" ht="24.75" customHeight="1">
      <c r="E276" s="195">
        <v>262</v>
      </c>
      <c r="F276" s="402" t="s">
        <v>981</v>
      </c>
      <c r="G276" s="403"/>
      <c r="H276" s="47">
        <v>500</v>
      </c>
      <c r="I276" s="47"/>
      <c r="J276" s="47"/>
      <c r="K276" s="405">
        <f t="shared" si="28"/>
        <v>500</v>
      </c>
      <c r="L276" s="51">
        <f>+IFERROR(IF(COUNT(K276),ROUND(K276/'Shareholding Pattern'!$L$57*100,2),""),0)</f>
        <v>0</v>
      </c>
      <c r="M276" s="207">
        <f t="shared" si="29"/>
        <v>500</v>
      </c>
      <c r="N276" s="207"/>
      <c r="O276" s="285">
        <f t="shared" si="30"/>
        <v>500</v>
      </c>
      <c r="P276" s="51">
        <f>+IFERROR(IF(COUNT(O276),ROUND(O276/('Shareholding Pattern'!$P$58)*100,2),""),0)</f>
        <v>0</v>
      </c>
      <c r="Q276" s="47"/>
      <c r="R276" s="47"/>
      <c r="S276" s="405" t="str">
        <f t="shared" si="31"/>
        <v/>
      </c>
      <c r="T276" s="17">
        <f>+IFERROR(IF(COUNT(K276,S276),ROUND(SUM(S276,K276)/SUM('Shareholding Pattern'!$L$57,'Shareholding Pattern'!$T$57)*100,2),""),0)</f>
        <v>0</v>
      </c>
      <c r="U276" s="47"/>
      <c r="V276" s="17" t="str">
        <f t="shared" si="32"/>
        <v/>
      </c>
      <c r="W276" s="47"/>
      <c r="X276" s="17" t="str">
        <f t="shared" si="33"/>
        <v/>
      </c>
      <c r="Y276" s="47">
        <v>0</v>
      </c>
      <c r="Z276" s="284">
        <v>284</v>
      </c>
      <c r="AA276" s="334" t="s">
        <v>520</v>
      </c>
      <c r="AB276" s="11"/>
      <c r="AC276" s="11">
        <f t="shared" si="34"/>
        <v>1</v>
      </c>
    </row>
    <row r="277" spans="5:29" ht="24.75" customHeight="1">
      <c r="E277" s="195">
        <v>263</v>
      </c>
      <c r="F277" s="402" t="s">
        <v>982</v>
      </c>
      <c r="G277" s="403"/>
      <c r="H277" s="47">
        <v>900</v>
      </c>
      <c r="I277" s="47"/>
      <c r="J277" s="47"/>
      <c r="K277" s="405">
        <f t="shared" si="28"/>
        <v>900</v>
      </c>
      <c r="L277" s="51">
        <f>+IFERROR(IF(COUNT(K277),ROUND(K277/'Shareholding Pattern'!$L$57*100,2),""),0)</f>
        <v>0</v>
      </c>
      <c r="M277" s="207">
        <f t="shared" si="29"/>
        <v>900</v>
      </c>
      <c r="N277" s="207"/>
      <c r="O277" s="285">
        <f t="shared" si="30"/>
        <v>900</v>
      </c>
      <c r="P277" s="51">
        <f>+IFERROR(IF(COUNT(O277),ROUND(O277/('Shareholding Pattern'!$P$58)*100,2),""),0)</f>
        <v>0</v>
      </c>
      <c r="Q277" s="47"/>
      <c r="R277" s="47"/>
      <c r="S277" s="405" t="str">
        <f t="shared" si="31"/>
        <v/>
      </c>
      <c r="T277" s="17">
        <f>+IFERROR(IF(COUNT(K277,S277),ROUND(SUM(S277,K277)/SUM('Shareholding Pattern'!$L$57,'Shareholding Pattern'!$T$57)*100,2),""),0)</f>
        <v>0</v>
      </c>
      <c r="U277" s="47"/>
      <c r="V277" s="17" t="str">
        <f t="shared" si="32"/>
        <v/>
      </c>
      <c r="W277" s="47"/>
      <c r="X277" s="17" t="str">
        <f t="shared" si="33"/>
        <v/>
      </c>
      <c r="Y277" s="47">
        <v>0</v>
      </c>
      <c r="Z277" s="284">
        <v>285</v>
      </c>
      <c r="AA277" s="334" t="s">
        <v>520</v>
      </c>
      <c r="AB277" s="11"/>
      <c r="AC277" s="11">
        <f t="shared" si="34"/>
        <v>1</v>
      </c>
    </row>
    <row r="278" spans="5:29" ht="24.75" customHeight="1">
      <c r="E278" s="195">
        <v>264</v>
      </c>
      <c r="F278" s="402" t="s">
        <v>983</v>
      </c>
      <c r="G278" s="403"/>
      <c r="H278" s="47">
        <v>500</v>
      </c>
      <c r="I278" s="47"/>
      <c r="J278" s="47"/>
      <c r="K278" s="405">
        <f t="shared" si="28"/>
        <v>500</v>
      </c>
      <c r="L278" s="51">
        <f>+IFERROR(IF(COUNT(K278),ROUND(K278/'Shareholding Pattern'!$L$57*100,2),""),0)</f>
        <v>0</v>
      </c>
      <c r="M278" s="207">
        <f t="shared" si="29"/>
        <v>500</v>
      </c>
      <c r="N278" s="207"/>
      <c r="O278" s="285">
        <f t="shared" si="30"/>
        <v>500</v>
      </c>
      <c r="P278" s="51">
        <f>+IFERROR(IF(COUNT(O278),ROUND(O278/('Shareholding Pattern'!$P$58)*100,2),""),0)</f>
        <v>0</v>
      </c>
      <c r="Q278" s="47"/>
      <c r="R278" s="47"/>
      <c r="S278" s="405" t="str">
        <f t="shared" si="31"/>
        <v/>
      </c>
      <c r="T278" s="17">
        <f>+IFERROR(IF(COUNT(K278,S278),ROUND(SUM(S278,K278)/SUM('Shareholding Pattern'!$L$57,'Shareholding Pattern'!$T$57)*100,2),""),0)</f>
        <v>0</v>
      </c>
      <c r="U278" s="47"/>
      <c r="V278" s="17" t="str">
        <f t="shared" si="32"/>
        <v/>
      </c>
      <c r="W278" s="47"/>
      <c r="X278" s="17" t="str">
        <f t="shared" si="33"/>
        <v/>
      </c>
      <c r="Y278" s="47">
        <v>0</v>
      </c>
      <c r="Z278" s="284">
        <v>286</v>
      </c>
      <c r="AA278" s="334" t="s">
        <v>520</v>
      </c>
      <c r="AB278" s="11"/>
      <c r="AC278" s="11">
        <f t="shared" si="34"/>
        <v>1</v>
      </c>
    </row>
    <row r="279" spans="5:29" ht="24.75" customHeight="1">
      <c r="E279" s="195">
        <v>265</v>
      </c>
      <c r="F279" s="402" t="s">
        <v>984</v>
      </c>
      <c r="G279" s="403"/>
      <c r="H279" s="47">
        <v>300</v>
      </c>
      <c r="I279" s="47"/>
      <c r="J279" s="47"/>
      <c r="K279" s="405">
        <f t="shared" si="28"/>
        <v>300</v>
      </c>
      <c r="L279" s="51">
        <f>+IFERROR(IF(COUNT(K279),ROUND(K279/'Shareholding Pattern'!$L$57*100,2),""),0)</f>
        <v>0</v>
      </c>
      <c r="M279" s="207">
        <f t="shared" si="29"/>
        <v>300</v>
      </c>
      <c r="N279" s="207"/>
      <c r="O279" s="285">
        <f t="shared" si="30"/>
        <v>300</v>
      </c>
      <c r="P279" s="51">
        <f>+IFERROR(IF(COUNT(O279),ROUND(O279/('Shareholding Pattern'!$P$58)*100,2),""),0)</f>
        <v>0</v>
      </c>
      <c r="Q279" s="47"/>
      <c r="R279" s="47"/>
      <c r="S279" s="405" t="str">
        <f t="shared" si="31"/>
        <v/>
      </c>
      <c r="T279" s="17">
        <f>+IFERROR(IF(COUNT(K279,S279),ROUND(SUM(S279,K279)/SUM('Shareholding Pattern'!$L$57,'Shareholding Pattern'!$T$57)*100,2),""),0)</f>
        <v>0</v>
      </c>
      <c r="U279" s="47"/>
      <c r="V279" s="17" t="str">
        <f t="shared" si="32"/>
        <v/>
      </c>
      <c r="W279" s="47"/>
      <c r="X279" s="17" t="str">
        <f t="shared" si="33"/>
        <v/>
      </c>
      <c r="Y279" s="47">
        <v>0</v>
      </c>
      <c r="Z279" s="284">
        <v>287</v>
      </c>
      <c r="AA279" s="334" t="s">
        <v>520</v>
      </c>
      <c r="AB279" s="11"/>
      <c r="AC279" s="11">
        <f t="shared" si="34"/>
        <v>1</v>
      </c>
    </row>
    <row r="280" spans="5:29" ht="16.5" hidden="1" customHeight="1">
      <c r="E280" s="196"/>
      <c r="F280" s="200"/>
      <c r="G280" s="200"/>
      <c r="H280" s="200"/>
      <c r="I280" s="200"/>
      <c r="J280" s="200"/>
      <c r="K280" s="200"/>
      <c r="L280" s="200"/>
      <c r="M280" s="200"/>
      <c r="N280" s="200"/>
      <c r="O280" s="200"/>
      <c r="P280" s="200"/>
      <c r="Q280" s="200"/>
      <c r="R280" s="200"/>
      <c r="S280" s="200"/>
      <c r="T280" s="200"/>
      <c r="U280" s="200"/>
      <c r="V280" s="200"/>
      <c r="W280" s="200"/>
      <c r="X280" s="200"/>
      <c r="Y280" s="201"/>
    </row>
    <row r="281" spans="5:29" ht="20.100000000000001" customHeight="1">
      <c r="E281" s="127"/>
      <c r="F281" s="62" t="s">
        <v>450</v>
      </c>
      <c r="G281" s="62" t="s">
        <v>19</v>
      </c>
      <c r="H281" s="53">
        <f>+IFERROR(IF(COUNT(H14:H280),ROUND(SUM(H14:H280),0),""),"")</f>
        <v>11929612</v>
      </c>
      <c r="I281" s="53" t="str">
        <f>+IFERROR(IF(COUNT(I14:I280),ROUND(SUM(I14:I280),0),""),"")</f>
        <v/>
      </c>
      <c r="J281" s="53" t="str">
        <f>+IFERROR(IF(COUNT(J14:J280),ROUND(SUM(J14:J280),0),""),"")</f>
        <v/>
      </c>
      <c r="K281" s="53">
        <f>+IFERROR(IF(COUNT(K14:K280),ROUND(SUM(K14:K280),0),""),"")</f>
        <v>11929612</v>
      </c>
      <c r="L281" s="17">
        <f>+IFERROR(IF(COUNT(K281),ROUND(K281/'Shareholding Pattern'!$L$57*100,2),""),0)</f>
        <v>54.19</v>
      </c>
      <c r="M281" s="35">
        <f>+IFERROR(IF(COUNT(M14:M280),ROUND(SUM(M14:M280),0),""),"")</f>
        <v>11929612</v>
      </c>
      <c r="N281" s="35" t="str">
        <f>+IFERROR(IF(COUNT(N14:N280),ROUND(SUM(N14:N280),0),""),"")</f>
        <v/>
      </c>
      <c r="O281" s="35">
        <f>+IFERROR(IF(COUNT(O14:O280),ROUND(SUM(O14:O280),0),""),"")</f>
        <v>11929612</v>
      </c>
      <c r="P281" s="17">
        <f>+IFERROR(IF(COUNT(O281),ROUND(O281/('Shareholding Pattern'!$P$58)*100,2),""),0)</f>
        <v>54.19</v>
      </c>
      <c r="Q281" s="53" t="str">
        <f>+IFERROR(IF(COUNT(Q14:Q280),ROUND(SUM(Q14:Q280),0),""),"")</f>
        <v/>
      </c>
      <c r="R281" s="53" t="str">
        <f>+IFERROR(IF(COUNT(R14:R280),ROUND(SUM(R14:R280),0),""),"")</f>
        <v/>
      </c>
      <c r="S281" s="53" t="str">
        <f>+IFERROR(IF(COUNT(S14:S280),ROUND(SUM(S14:S280),0),""),"")</f>
        <v/>
      </c>
      <c r="T281" s="17">
        <f>+IFERROR(IF(COUNT(K281,S281),ROUND(SUM(S281,K281)/SUM('Shareholding Pattern'!$L$57,'Shareholding Pattern'!$T$57)*100,2),""),0)</f>
        <v>54.19</v>
      </c>
      <c r="U281" s="53" t="str">
        <f>+IFERROR(IF(COUNT(U14:U280),ROUND(SUM(U14:U280),0),""),"")</f>
        <v/>
      </c>
      <c r="V281" s="17" t="str">
        <f>+IFERROR(IF(COUNT(U281),ROUND(SUM(U281)/SUM(K281)*100,2),""),0)</f>
        <v/>
      </c>
      <c r="W281" s="53" t="str">
        <f>+IFERROR(IF(COUNT(W14:W280),ROUND(SUM(W14:W280),0),""),"")</f>
        <v/>
      </c>
      <c r="X281" s="17" t="str">
        <f>+IFERROR(IF(COUNT(W281),ROUND(SUM(W281)/SUM(K281)*100,2),""),0)</f>
        <v/>
      </c>
      <c r="Y281" s="53">
        <f>+IFERROR(IF(COUNT(Y14:Y280),ROUND(SUM(Y14:Y280),0),""),"")</f>
        <v>11297812</v>
      </c>
    </row>
  </sheetData>
  <sheetProtection algorithmName="SHA-512" hashValue="tKyziHGt0SwOfSFZizItxcL8gUeoTbWwsCRBTWMHhy2mFkQ8HKiO6abXJ0DuGzyxeAmWtJ0YHbDKBNcrPbALFA==" saltValue="YRYRGo59JM3fV0ZL7W+oMw==" spinCount="100000" sheet="1" objects="1" scenarios="1"/>
  <mergeCells count="20">
    <mergeCell ref="S9:S11"/>
    <mergeCell ref="R9:R11"/>
    <mergeCell ref="I9:I11"/>
    <mergeCell ref="M10:O10"/>
    <mergeCell ref="P10:P11"/>
    <mergeCell ref="J9:J11"/>
    <mergeCell ref="K9:K11"/>
    <mergeCell ref="L9:L11"/>
    <mergeCell ref="M9:P9"/>
    <mergeCell ref="E9:E11"/>
    <mergeCell ref="F9:F11"/>
    <mergeCell ref="G9:G11"/>
    <mergeCell ref="H9:H11"/>
    <mergeCell ref="Q9:Q11"/>
    <mergeCell ref="T9:T11"/>
    <mergeCell ref="U9:V10"/>
    <mergeCell ref="W9:X10"/>
    <mergeCell ref="Y9:Y11"/>
    <mergeCell ref="AA9:AA11"/>
    <mergeCell ref="Z9:Z11"/>
  </mergeCells>
  <dataValidations count="6">
    <dataValidation type="whole" operator="lessThanOrEqual" allowBlank="1" showInputMessage="1" showErrorMessage="1" sqref="Y13 Y15:Y279">
      <formula1>K13</formula1>
    </dataValidation>
    <dataValidation type="whole" operator="lessThanOrEqual" allowBlank="1" showInputMessage="1" showErrorMessage="1" sqref="U13 U15:U279">
      <formula1>H13</formula1>
    </dataValidation>
    <dataValidation type="whole" operator="lessThanOrEqual" allowBlank="1" showInputMessage="1" showErrorMessage="1" sqref="W13 W15:W279">
      <formula1>H13</formula1>
    </dataValidation>
    <dataValidation type="whole" operator="greaterThanOrEqual" allowBlank="1" showInputMessage="1" showErrorMessage="1" sqref="Q13:R13 H13:J13 M13:N13 Q15:R279 H15:J279 M15:N279">
      <formula1>0</formula1>
    </dataValidation>
    <dataValidation type="textLength" operator="equal" allowBlank="1" showInputMessage="1" showErrorMessage="1" prompt="[A-Z][A-Z][A-Z][A-Z][A-Z][0-9][0-9][0-9][0-9][A-Z]_x000a__x000a_In absence of PAN write : ZZZZZ9999Z" sqref="G13 G15:G279">
      <formula1>10</formula1>
    </dataValidation>
    <dataValidation type="list" allowBlank="1" showInputMessage="1" showErrorMessage="1" sqref="AA13 AA15:AA279">
      <formula1>$AR$2:$AS$2</formula1>
    </dataValidation>
  </dataValidations>
  <hyperlinks>
    <hyperlink ref="G281" location="'Shareholding Pattern'!F14" display="Total"/>
    <hyperlink ref="F281" location="'Shareholding Pattern'!F14" display="Total"/>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opentextblock">
                <anchor moveWithCells="1" sizeWithCells="1">
                  <from>
                    <xdr:col>25</xdr:col>
                    <xdr:colOff>57150</xdr:colOff>
                    <xdr:row>14</xdr:row>
                    <xdr:rowOff>57150</xdr:rowOff>
                  </from>
                  <to>
                    <xdr:col>25</xdr:col>
                    <xdr:colOff>1123950</xdr:colOff>
                    <xdr:row>14</xdr:row>
                    <xdr:rowOff>257175</xdr:rowOff>
                  </to>
                </anchor>
              </controlPr>
            </control>
          </mc:Choice>
        </mc:AlternateContent>
        <mc:AlternateContent xmlns:mc="http://schemas.openxmlformats.org/markup-compatibility/2006">
          <mc:Choice Requires="x14">
            <control shapeId="3074" r:id="rId5" name="Button 2">
              <controlPr defaultSize="0" print="0" autoFill="0" autoPict="0" macro="[0]!opentextblock">
                <anchor moveWithCells="1" sizeWithCells="1">
                  <from>
                    <xdr:col>25</xdr:col>
                    <xdr:colOff>57150</xdr:colOff>
                    <xdr:row>15</xdr:row>
                    <xdr:rowOff>57150</xdr:rowOff>
                  </from>
                  <to>
                    <xdr:col>25</xdr:col>
                    <xdr:colOff>1123950</xdr:colOff>
                    <xdr:row>15</xdr:row>
                    <xdr:rowOff>257175</xdr:rowOff>
                  </to>
                </anchor>
              </controlPr>
            </control>
          </mc:Choice>
        </mc:AlternateContent>
        <mc:AlternateContent xmlns:mc="http://schemas.openxmlformats.org/markup-compatibility/2006">
          <mc:Choice Requires="x14">
            <control shapeId="3075" r:id="rId6" name="Button 3">
              <controlPr defaultSize="0" print="0" autoFill="0" autoPict="0" macro="[0]!opentextblock">
                <anchor moveWithCells="1" sizeWithCells="1">
                  <from>
                    <xdr:col>25</xdr:col>
                    <xdr:colOff>57150</xdr:colOff>
                    <xdr:row>16</xdr:row>
                    <xdr:rowOff>57150</xdr:rowOff>
                  </from>
                  <to>
                    <xdr:col>25</xdr:col>
                    <xdr:colOff>1123950</xdr:colOff>
                    <xdr:row>16</xdr:row>
                    <xdr:rowOff>257175</xdr:rowOff>
                  </to>
                </anchor>
              </controlPr>
            </control>
          </mc:Choice>
        </mc:AlternateContent>
        <mc:AlternateContent xmlns:mc="http://schemas.openxmlformats.org/markup-compatibility/2006">
          <mc:Choice Requires="x14">
            <control shapeId="3076" r:id="rId7" name="Button 4">
              <controlPr defaultSize="0" print="0" autoFill="0" autoPict="0" macro="[0]!opentextblock">
                <anchor moveWithCells="1" sizeWithCells="1">
                  <from>
                    <xdr:col>25</xdr:col>
                    <xdr:colOff>57150</xdr:colOff>
                    <xdr:row>17</xdr:row>
                    <xdr:rowOff>57150</xdr:rowOff>
                  </from>
                  <to>
                    <xdr:col>25</xdr:col>
                    <xdr:colOff>1123950</xdr:colOff>
                    <xdr:row>17</xdr:row>
                    <xdr:rowOff>257175</xdr:rowOff>
                  </to>
                </anchor>
              </controlPr>
            </control>
          </mc:Choice>
        </mc:AlternateContent>
        <mc:AlternateContent xmlns:mc="http://schemas.openxmlformats.org/markup-compatibility/2006">
          <mc:Choice Requires="x14">
            <control shapeId="3077" r:id="rId8" name="Button 5">
              <controlPr defaultSize="0" print="0" autoFill="0" autoPict="0" macro="[0]!opentextblock">
                <anchor moveWithCells="1" sizeWithCells="1">
                  <from>
                    <xdr:col>25</xdr:col>
                    <xdr:colOff>57150</xdr:colOff>
                    <xdr:row>18</xdr:row>
                    <xdr:rowOff>57150</xdr:rowOff>
                  </from>
                  <to>
                    <xdr:col>25</xdr:col>
                    <xdr:colOff>1123950</xdr:colOff>
                    <xdr:row>18</xdr:row>
                    <xdr:rowOff>257175</xdr:rowOff>
                  </to>
                </anchor>
              </controlPr>
            </control>
          </mc:Choice>
        </mc:AlternateContent>
        <mc:AlternateContent xmlns:mc="http://schemas.openxmlformats.org/markup-compatibility/2006">
          <mc:Choice Requires="x14">
            <control shapeId="3078" r:id="rId9" name="Button 6">
              <controlPr defaultSize="0" print="0" autoFill="0" autoPict="0" macro="[0]!opentextblock">
                <anchor moveWithCells="1" sizeWithCells="1">
                  <from>
                    <xdr:col>25</xdr:col>
                    <xdr:colOff>57150</xdr:colOff>
                    <xdr:row>19</xdr:row>
                    <xdr:rowOff>57150</xdr:rowOff>
                  </from>
                  <to>
                    <xdr:col>25</xdr:col>
                    <xdr:colOff>1123950</xdr:colOff>
                    <xdr:row>19</xdr:row>
                    <xdr:rowOff>257175</xdr:rowOff>
                  </to>
                </anchor>
              </controlPr>
            </control>
          </mc:Choice>
        </mc:AlternateContent>
        <mc:AlternateContent xmlns:mc="http://schemas.openxmlformats.org/markup-compatibility/2006">
          <mc:Choice Requires="x14">
            <control shapeId="3079" r:id="rId10" name="Button 7">
              <controlPr defaultSize="0" print="0" autoFill="0" autoPict="0" macro="[0]!opentextblock">
                <anchor moveWithCells="1" sizeWithCells="1">
                  <from>
                    <xdr:col>25</xdr:col>
                    <xdr:colOff>57150</xdr:colOff>
                    <xdr:row>20</xdr:row>
                    <xdr:rowOff>57150</xdr:rowOff>
                  </from>
                  <to>
                    <xdr:col>25</xdr:col>
                    <xdr:colOff>1123950</xdr:colOff>
                    <xdr:row>20</xdr:row>
                    <xdr:rowOff>257175</xdr:rowOff>
                  </to>
                </anchor>
              </controlPr>
            </control>
          </mc:Choice>
        </mc:AlternateContent>
        <mc:AlternateContent xmlns:mc="http://schemas.openxmlformats.org/markup-compatibility/2006">
          <mc:Choice Requires="x14">
            <control shapeId="3080" r:id="rId11" name="Button 8">
              <controlPr defaultSize="0" print="0" autoFill="0" autoPict="0" macro="[0]!opentextblock">
                <anchor moveWithCells="1" sizeWithCells="1">
                  <from>
                    <xdr:col>25</xdr:col>
                    <xdr:colOff>57150</xdr:colOff>
                    <xdr:row>21</xdr:row>
                    <xdr:rowOff>57150</xdr:rowOff>
                  </from>
                  <to>
                    <xdr:col>25</xdr:col>
                    <xdr:colOff>1123950</xdr:colOff>
                    <xdr:row>21</xdr:row>
                    <xdr:rowOff>257175</xdr:rowOff>
                  </to>
                </anchor>
              </controlPr>
            </control>
          </mc:Choice>
        </mc:AlternateContent>
        <mc:AlternateContent xmlns:mc="http://schemas.openxmlformats.org/markup-compatibility/2006">
          <mc:Choice Requires="x14">
            <control shapeId="3081" r:id="rId12" name="Button 9">
              <controlPr defaultSize="0" print="0" autoFill="0" autoPict="0" macro="[0]!opentextblock">
                <anchor moveWithCells="1" sizeWithCells="1">
                  <from>
                    <xdr:col>25</xdr:col>
                    <xdr:colOff>57150</xdr:colOff>
                    <xdr:row>22</xdr:row>
                    <xdr:rowOff>57150</xdr:rowOff>
                  </from>
                  <to>
                    <xdr:col>25</xdr:col>
                    <xdr:colOff>1123950</xdr:colOff>
                    <xdr:row>22</xdr:row>
                    <xdr:rowOff>257175</xdr:rowOff>
                  </to>
                </anchor>
              </controlPr>
            </control>
          </mc:Choice>
        </mc:AlternateContent>
        <mc:AlternateContent xmlns:mc="http://schemas.openxmlformats.org/markup-compatibility/2006">
          <mc:Choice Requires="x14">
            <control shapeId="3082" r:id="rId13" name="Button 10">
              <controlPr defaultSize="0" print="0" autoFill="0" autoPict="0" macro="[0]!opentextblock">
                <anchor moveWithCells="1" sizeWithCells="1">
                  <from>
                    <xdr:col>25</xdr:col>
                    <xdr:colOff>57150</xdr:colOff>
                    <xdr:row>23</xdr:row>
                    <xdr:rowOff>57150</xdr:rowOff>
                  </from>
                  <to>
                    <xdr:col>25</xdr:col>
                    <xdr:colOff>1123950</xdr:colOff>
                    <xdr:row>23</xdr:row>
                    <xdr:rowOff>257175</xdr:rowOff>
                  </to>
                </anchor>
              </controlPr>
            </control>
          </mc:Choice>
        </mc:AlternateContent>
        <mc:AlternateContent xmlns:mc="http://schemas.openxmlformats.org/markup-compatibility/2006">
          <mc:Choice Requires="x14">
            <control shapeId="3083" r:id="rId14" name="Button 11">
              <controlPr defaultSize="0" print="0" autoFill="0" autoPict="0" macro="[0]!opentextblock">
                <anchor moveWithCells="1" sizeWithCells="1">
                  <from>
                    <xdr:col>25</xdr:col>
                    <xdr:colOff>57150</xdr:colOff>
                    <xdr:row>24</xdr:row>
                    <xdr:rowOff>57150</xdr:rowOff>
                  </from>
                  <to>
                    <xdr:col>25</xdr:col>
                    <xdr:colOff>1123950</xdr:colOff>
                    <xdr:row>24</xdr:row>
                    <xdr:rowOff>257175</xdr:rowOff>
                  </to>
                </anchor>
              </controlPr>
            </control>
          </mc:Choice>
        </mc:AlternateContent>
        <mc:AlternateContent xmlns:mc="http://schemas.openxmlformats.org/markup-compatibility/2006">
          <mc:Choice Requires="x14">
            <control shapeId="3084" r:id="rId15" name="Button 12">
              <controlPr defaultSize="0" print="0" autoFill="0" autoPict="0" macro="[0]!opentextblock">
                <anchor moveWithCells="1" sizeWithCells="1">
                  <from>
                    <xdr:col>25</xdr:col>
                    <xdr:colOff>57150</xdr:colOff>
                    <xdr:row>25</xdr:row>
                    <xdr:rowOff>57150</xdr:rowOff>
                  </from>
                  <to>
                    <xdr:col>25</xdr:col>
                    <xdr:colOff>1123950</xdr:colOff>
                    <xdr:row>25</xdr:row>
                    <xdr:rowOff>257175</xdr:rowOff>
                  </to>
                </anchor>
              </controlPr>
            </control>
          </mc:Choice>
        </mc:AlternateContent>
        <mc:AlternateContent xmlns:mc="http://schemas.openxmlformats.org/markup-compatibility/2006">
          <mc:Choice Requires="x14">
            <control shapeId="3085" r:id="rId16" name="Button 13">
              <controlPr defaultSize="0" print="0" autoFill="0" autoPict="0" macro="[0]!opentextblock">
                <anchor moveWithCells="1" sizeWithCells="1">
                  <from>
                    <xdr:col>25</xdr:col>
                    <xdr:colOff>57150</xdr:colOff>
                    <xdr:row>26</xdr:row>
                    <xdr:rowOff>57150</xdr:rowOff>
                  </from>
                  <to>
                    <xdr:col>25</xdr:col>
                    <xdr:colOff>1123950</xdr:colOff>
                    <xdr:row>26</xdr:row>
                    <xdr:rowOff>257175</xdr:rowOff>
                  </to>
                </anchor>
              </controlPr>
            </control>
          </mc:Choice>
        </mc:AlternateContent>
        <mc:AlternateContent xmlns:mc="http://schemas.openxmlformats.org/markup-compatibility/2006">
          <mc:Choice Requires="x14">
            <control shapeId="3086" r:id="rId17" name="Button 14">
              <controlPr defaultSize="0" print="0" autoFill="0" autoPict="0" macro="[0]!opentextblock">
                <anchor moveWithCells="1" sizeWithCells="1">
                  <from>
                    <xdr:col>25</xdr:col>
                    <xdr:colOff>57150</xdr:colOff>
                    <xdr:row>27</xdr:row>
                    <xdr:rowOff>57150</xdr:rowOff>
                  </from>
                  <to>
                    <xdr:col>25</xdr:col>
                    <xdr:colOff>1123950</xdr:colOff>
                    <xdr:row>27</xdr:row>
                    <xdr:rowOff>257175</xdr:rowOff>
                  </to>
                </anchor>
              </controlPr>
            </control>
          </mc:Choice>
        </mc:AlternateContent>
        <mc:AlternateContent xmlns:mc="http://schemas.openxmlformats.org/markup-compatibility/2006">
          <mc:Choice Requires="x14">
            <control shapeId="3087" r:id="rId18" name="Button 15">
              <controlPr defaultSize="0" print="0" autoFill="0" autoPict="0" macro="[0]!opentextblock">
                <anchor moveWithCells="1" sizeWithCells="1">
                  <from>
                    <xdr:col>25</xdr:col>
                    <xdr:colOff>57150</xdr:colOff>
                    <xdr:row>28</xdr:row>
                    <xdr:rowOff>57150</xdr:rowOff>
                  </from>
                  <to>
                    <xdr:col>25</xdr:col>
                    <xdr:colOff>1123950</xdr:colOff>
                    <xdr:row>28</xdr:row>
                    <xdr:rowOff>257175</xdr:rowOff>
                  </to>
                </anchor>
              </controlPr>
            </control>
          </mc:Choice>
        </mc:AlternateContent>
        <mc:AlternateContent xmlns:mc="http://schemas.openxmlformats.org/markup-compatibility/2006">
          <mc:Choice Requires="x14">
            <control shapeId="3088" r:id="rId19" name="Button 16">
              <controlPr defaultSize="0" print="0" autoFill="0" autoPict="0" macro="[0]!opentextblock">
                <anchor moveWithCells="1" sizeWithCells="1">
                  <from>
                    <xdr:col>25</xdr:col>
                    <xdr:colOff>57150</xdr:colOff>
                    <xdr:row>29</xdr:row>
                    <xdr:rowOff>57150</xdr:rowOff>
                  </from>
                  <to>
                    <xdr:col>25</xdr:col>
                    <xdr:colOff>1123950</xdr:colOff>
                    <xdr:row>29</xdr:row>
                    <xdr:rowOff>257175</xdr:rowOff>
                  </to>
                </anchor>
              </controlPr>
            </control>
          </mc:Choice>
        </mc:AlternateContent>
        <mc:AlternateContent xmlns:mc="http://schemas.openxmlformats.org/markup-compatibility/2006">
          <mc:Choice Requires="x14">
            <control shapeId="3089" r:id="rId20" name="Button 17">
              <controlPr defaultSize="0" print="0" autoFill="0" autoPict="0" macro="[0]!opentextblock">
                <anchor moveWithCells="1" sizeWithCells="1">
                  <from>
                    <xdr:col>25</xdr:col>
                    <xdr:colOff>57150</xdr:colOff>
                    <xdr:row>30</xdr:row>
                    <xdr:rowOff>57150</xdr:rowOff>
                  </from>
                  <to>
                    <xdr:col>25</xdr:col>
                    <xdr:colOff>1123950</xdr:colOff>
                    <xdr:row>30</xdr:row>
                    <xdr:rowOff>257175</xdr:rowOff>
                  </to>
                </anchor>
              </controlPr>
            </control>
          </mc:Choice>
        </mc:AlternateContent>
        <mc:AlternateContent xmlns:mc="http://schemas.openxmlformats.org/markup-compatibility/2006">
          <mc:Choice Requires="x14">
            <control shapeId="3090" r:id="rId21" name="Button 18">
              <controlPr defaultSize="0" print="0" autoFill="0" autoPict="0" macro="[0]!opentextblock">
                <anchor moveWithCells="1" sizeWithCells="1">
                  <from>
                    <xdr:col>25</xdr:col>
                    <xdr:colOff>57150</xdr:colOff>
                    <xdr:row>31</xdr:row>
                    <xdr:rowOff>57150</xdr:rowOff>
                  </from>
                  <to>
                    <xdr:col>25</xdr:col>
                    <xdr:colOff>1123950</xdr:colOff>
                    <xdr:row>31</xdr:row>
                    <xdr:rowOff>257175</xdr:rowOff>
                  </to>
                </anchor>
              </controlPr>
            </control>
          </mc:Choice>
        </mc:AlternateContent>
        <mc:AlternateContent xmlns:mc="http://schemas.openxmlformats.org/markup-compatibility/2006">
          <mc:Choice Requires="x14">
            <control shapeId="3091" r:id="rId22" name="Button 19">
              <controlPr defaultSize="0" print="0" autoFill="0" autoPict="0" macro="[0]!opentextblock">
                <anchor moveWithCells="1" sizeWithCells="1">
                  <from>
                    <xdr:col>25</xdr:col>
                    <xdr:colOff>57150</xdr:colOff>
                    <xdr:row>32</xdr:row>
                    <xdr:rowOff>57150</xdr:rowOff>
                  </from>
                  <to>
                    <xdr:col>25</xdr:col>
                    <xdr:colOff>1123950</xdr:colOff>
                    <xdr:row>32</xdr:row>
                    <xdr:rowOff>257175</xdr:rowOff>
                  </to>
                </anchor>
              </controlPr>
            </control>
          </mc:Choice>
        </mc:AlternateContent>
        <mc:AlternateContent xmlns:mc="http://schemas.openxmlformats.org/markup-compatibility/2006">
          <mc:Choice Requires="x14">
            <control shapeId="3092" r:id="rId23" name="Button 20">
              <controlPr defaultSize="0" print="0" autoFill="0" autoPict="0" macro="[0]!opentextblock">
                <anchor moveWithCells="1" sizeWithCells="1">
                  <from>
                    <xdr:col>25</xdr:col>
                    <xdr:colOff>57150</xdr:colOff>
                    <xdr:row>33</xdr:row>
                    <xdr:rowOff>57150</xdr:rowOff>
                  </from>
                  <to>
                    <xdr:col>25</xdr:col>
                    <xdr:colOff>1123950</xdr:colOff>
                    <xdr:row>33</xdr:row>
                    <xdr:rowOff>257175</xdr:rowOff>
                  </to>
                </anchor>
              </controlPr>
            </control>
          </mc:Choice>
        </mc:AlternateContent>
        <mc:AlternateContent xmlns:mc="http://schemas.openxmlformats.org/markup-compatibility/2006">
          <mc:Choice Requires="x14">
            <control shapeId="3093" r:id="rId24" name="Button 21">
              <controlPr defaultSize="0" print="0" autoFill="0" autoPict="0" macro="[0]!opentextblock">
                <anchor moveWithCells="1" sizeWithCells="1">
                  <from>
                    <xdr:col>25</xdr:col>
                    <xdr:colOff>57150</xdr:colOff>
                    <xdr:row>34</xdr:row>
                    <xdr:rowOff>57150</xdr:rowOff>
                  </from>
                  <to>
                    <xdr:col>25</xdr:col>
                    <xdr:colOff>1123950</xdr:colOff>
                    <xdr:row>34</xdr:row>
                    <xdr:rowOff>257175</xdr:rowOff>
                  </to>
                </anchor>
              </controlPr>
            </control>
          </mc:Choice>
        </mc:AlternateContent>
        <mc:AlternateContent xmlns:mc="http://schemas.openxmlformats.org/markup-compatibility/2006">
          <mc:Choice Requires="x14">
            <control shapeId="3094" r:id="rId25" name="Button 22">
              <controlPr defaultSize="0" print="0" autoFill="0" autoPict="0" macro="[0]!opentextblock">
                <anchor moveWithCells="1" sizeWithCells="1">
                  <from>
                    <xdr:col>25</xdr:col>
                    <xdr:colOff>57150</xdr:colOff>
                    <xdr:row>35</xdr:row>
                    <xdr:rowOff>57150</xdr:rowOff>
                  </from>
                  <to>
                    <xdr:col>25</xdr:col>
                    <xdr:colOff>1123950</xdr:colOff>
                    <xdr:row>35</xdr:row>
                    <xdr:rowOff>257175</xdr:rowOff>
                  </to>
                </anchor>
              </controlPr>
            </control>
          </mc:Choice>
        </mc:AlternateContent>
        <mc:AlternateContent xmlns:mc="http://schemas.openxmlformats.org/markup-compatibility/2006">
          <mc:Choice Requires="x14">
            <control shapeId="3095" r:id="rId26" name="Button 23">
              <controlPr defaultSize="0" print="0" autoFill="0" autoPict="0" macro="[0]!opentextblock">
                <anchor moveWithCells="1" sizeWithCells="1">
                  <from>
                    <xdr:col>25</xdr:col>
                    <xdr:colOff>57150</xdr:colOff>
                    <xdr:row>36</xdr:row>
                    <xdr:rowOff>57150</xdr:rowOff>
                  </from>
                  <to>
                    <xdr:col>25</xdr:col>
                    <xdr:colOff>1123950</xdr:colOff>
                    <xdr:row>36</xdr:row>
                    <xdr:rowOff>257175</xdr:rowOff>
                  </to>
                </anchor>
              </controlPr>
            </control>
          </mc:Choice>
        </mc:AlternateContent>
        <mc:AlternateContent xmlns:mc="http://schemas.openxmlformats.org/markup-compatibility/2006">
          <mc:Choice Requires="x14">
            <control shapeId="3096" r:id="rId27" name="Button 24">
              <controlPr defaultSize="0" print="0" autoFill="0" autoPict="0" macro="[0]!opentextblock">
                <anchor moveWithCells="1" sizeWithCells="1">
                  <from>
                    <xdr:col>25</xdr:col>
                    <xdr:colOff>57150</xdr:colOff>
                    <xdr:row>37</xdr:row>
                    <xdr:rowOff>57150</xdr:rowOff>
                  </from>
                  <to>
                    <xdr:col>25</xdr:col>
                    <xdr:colOff>1123950</xdr:colOff>
                    <xdr:row>37</xdr:row>
                    <xdr:rowOff>257175</xdr:rowOff>
                  </to>
                </anchor>
              </controlPr>
            </control>
          </mc:Choice>
        </mc:AlternateContent>
        <mc:AlternateContent xmlns:mc="http://schemas.openxmlformats.org/markup-compatibility/2006">
          <mc:Choice Requires="x14">
            <control shapeId="3097" r:id="rId28" name="Button 25">
              <controlPr defaultSize="0" print="0" autoFill="0" autoPict="0" macro="[0]!opentextblock">
                <anchor moveWithCells="1" sizeWithCells="1">
                  <from>
                    <xdr:col>25</xdr:col>
                    <xdr:colOff>57150</xdr:colOff>
                    <xdr:row>38</xdr:row>
                    <xdr:rowOff>57150</xdr:rowOff>
                  </from>
                  <to>
                    <xdr:col>25</xdr:col>
                    <xdr:colOff>1123950</xdr:colOff>
                    <xdr:row>38</xdr:row>
                    <xdr:rowOff>257175</xdr:rowOff>
                  </to>
                </anchor>
              </controlPr>
            </control>
          </mc:Choice>
        </mc:AlternateContent>
        <mc:AlternateContent xmlns:mc="http://schemas.openxmlformats.org/markup-compatibility/2006">
          <mc:Choice Requires="x14">
            <control shapeId="3098" r:id="rId29" name="Button 26">
              <controlPr defaultSize="0" print="0" autoFill="0" autoPict="0" macro="[0]!opentextblock">
                <anchor moveWithCells="1" sizeWithCells="1">
                  <from>
                    <xdr:col>25</xdr:col>
                    <xdr:colOff>57150</xdr:colOff>
                    <xdr:row>39</xdr:row>
                    <xdr:rowOff>57150</xdr:rowOff>
                  </from>
                  <to>
                    <xdr:col>25</xdr:col>
                    <xdr:colOff>1123950</xdr:colOff>
                    <xdr:row>39</xdr:row>
                    <xdr:rowOff>257175</xdr:rowOff>
                  </to>
                </anchor>
              </controlPr>
            </control>
          </mc:Choice>
        </mc:AlternateContent>
        <mc:AlternateContent xmlns:mc="http://schemas.openxmlformats.org/markup-compatibility/2006">
          <mc:Choice Requires="x14">
            <control shapeId="3099" r:id="rId30" name="Button 27">
              <controlPr defaultSize="0" print="0" autoFill="0" autoPict="0" macro="[0]!opentextblock">
                <anchor moveWithCells="1" sizeWithCells="1">
                  <from>
                    <xdr:col>25</xdr:col>
                    <xdr:colOff>57150</xdr:colOff>
                    <xdr:row>40</xdr:row>
                    <xdr:rowOff>57150</xdr:rowOff>
                  </from>
                  <to>
                    <xdr:col>25</xdr:col>
                    <xdr:colOff>1123950</xdr:colOff>
                    <xdr:row>40</xdr:row>
                    <xdr:rowOff>257175</xdr:rowOff>
                  </to>
                </anchor>
              </controlPr>
            </control>
          </mc:Choice>
        </mc:AlternateContent>
        <mc:AlternateContent xmlns:mc="http://schemas.openxmlformats.org/markup-compatibility/2006">
          <mc:Choice Requires="x14">
            <control shapeId="3100" r:id="rId31" name="Button 28">
              <controlPr defaultSize="0" print="0" autoFill="0" autoPict="0" macro="[0]!opentextblock">
                <anchor moveWithCells="1" sizeWithCells="1">
                  <from>
                    <xdr:col>25</xdr:col>
                    <xdr:colOff>57150</xdr:colOff>
                    <xdr:row>41</xdr:row>
                    <xdr:rowOff>57150</xdr:rowOff>
                  </from>
                  <to>
                    <xdr:col>25</xdr:col>
                    <xdr:colOff>1123950</xdr:colOff>
                    <xdr:row>41</xdr:row>
                    <xdr:rowOff>257175</xdr:rowOff>
                  </to>
                </anchor>
              </controlPr>
            </control>
          </mc:Choice>
        </mc:AlternateContent>
        <mc:AlternateContent xmlns:mc="http://schemas.openxmlformats.org/markup-compatibility/2006">
          <mc:Choice Requires="x14">
            <control shapeId="3101" r:id="rId32" name="Button 29">
              <controlPr defaultSize="0" print="0" autoFill="0" autoPict="0" macro="[0]!opentextblock">
                <anchor moveWithCells="1" sizeWithCells="1">
                  <from>
                    <xdr:col>25</xdr:col>
                    <xdr:colOff>57150</xdr:colOff>
                    <xdr:row>42</xdr:row>
                    <xdr:rowOff>57150</xdr:rowOff>
                  </from>
                  <to>
                    <xdr:col>25</xdr:col>
                    <xdr:colOff>1123950</xdr:colOff>
                    <xdr:row>42</xdr:row>
                    <xdr:rowOff>257175</xdr:rowOff>
                  </to>
                </anchor>
              </controlPr>
            </control>
          </mc:Choice>
        </mc:AlternateContent>
        <mc:AlternateContent xmlns:mc="http://schemas.openxmlformats.org/markup-compatibility/2006">
          <mc:Choice Requires="x14">
            <control shapeId="3102" r:id="rId33" name="Button 30">
              <controlPr defaultSize="0" print="0" autoFill="0" autoPict="0" macro="[0]!opentextblock">
                <anchor moveWithCells="1" sizeWithCells="1">
                  <from>
                    <xdr:col>25</xdr:col>
                    <xdr:colOff>57150</xdr:colOff>
                    <xdr:row>43</xdr:row>
                    <xdr:rowOff>57150</xdr:rowOff>
                  </from>
                  <to>
                    <xdr:col>25</xdr:col>
                    <xdr:colOff>1123950</xdr:colOff>
                    <xdr:row>43</xdr:row>
                    <xdr:rowOff>257175</xdr:rowOff>
                  </to>
                </anchor>
              </controlPr>
            </control>
          </mc:Choice>
        </mc:AlternateContent>
        <mc:AlternateContent xmlns:mc="http://schemas.openxmlformats.org/markup-compatibility/2006">
          <mc:Choice Requires="x14">
            <control shapeId="3103" r:id="rId34" name="Button 31">
              <controlPr defaultSize="0" print="0" autoFill="0" autoPict="0" macro="[0]!opentextblock">
                <anchor moveWithCells="1" sizeWithCells="1">
                  <from>
                    <xdr:col>25</xdr:col>
                    <xdr:colOff>57150</xdr:colOff>
                    <xdr:row>44</xdr:row>
                    <xdr:rowOff>57150</xdr:rowOff>
                  </from>
                  <to>
                    <xdr:col>25</xdr:col>
                    <xdr:colOff>1123950</xdr:colOff>
                    <xdr:row>44</xdr:row>
                    <xdr:rowOff>257175</xdr:rowOff>
                  </to>
                </anchor>
              </controlPr>
            </control>
          </mc:Choice>
        </mc:AlternateContent>
        <mc:AlternateContent xmlns:mc="http://schemas.openxmlformats.org/markup-compatibility/2006">
          <mc:Choice Requires="x14">
            <control shapeId="3104" r:id="rId35" name="Button 32">
              <controlPr defaultSize="0" print="0" autoFill="0" autoPict="0" macro="[0]!opentextblock">
                <anchor moveWithCells="1" sizeWithCells="1">
                  <from>
                    <xdr:col>25</xdr:col>
                    <xdr:colOff>57150</xdr:colOff>
                    <xdr:row>45</xdr:row>
                    <xdr:rowOff>57150</xdr:rowOff>
                  </from>
                  <to>
                    <xdr:col>25</xdr:col>
                    <xdr:colOff>1123950</xdr:colOff>
                    <xdr:row>45</xdr:row>
                    <xdr:rowOff>257175</xdr:rowOff>
                  </to>
                </anchor>
              </controlPr>
            </control>
          </mc:Choice>
        </mc:AlternateContent>
        <mc:AlternateContent xmlns:mc="http://schemas.openxmlformats.org/markup-compatibility/2006">
          <mc:Choice Requires="x14">
            <control shapeId="3105" r:id="rId36" name="Button 33">
              <controlPr defaultSize="0" print="0" autoFill="0" autoPict="0" macro="[0]!opentextblock">
                <anchor moveWithCells="1" sizeWithCells="1">
                  <from>
                    <xdr:col>25</xdr:col>
                    <xdr:colOff>57150</xdr:colOff>
                    <xdr:row>46</xdr:row>
                    <xdr:rowOff>57150</xdr:rowOff>
                  </from>
                  <to>
                    <xdr:col>25</xdr:col>
                    <xdr:colOff>1123950</xdr:colOff>
                    <xdr:row>46</xdr:row>
                    <xdr:rowOff>257175</xdr:rowOff>
                  </to>
                </anchor>
              </controlPr>
            </control>
          </mc:Choice>
        </mc:AlternateContent>
        <mc:AlternateContent xmlns:mc="http://schemas.openxmlformats.org/markup-compatibility/2006">
          <mc:Choice Requires="x14">
            <control shapeId="3106" r:id="rId37" name="Button 34">
              <controlPr defaultSize="0" print="0" autoFill="0" autoPict="0" macro="[0]!opentextblock">
                <anchor moveWithCells="1" sizeWithCells="1">
                  <from>
                    <xdr:col>25</xdr:col>
                    <xdr:colOff>57150</xdr:colOff>
                    <xdr:row>47</xdr:row>
                    <xdr:rowOff>57150</xdr:rowOff>
                  </from>
                  <to>
                    <xdr:col>25</xdr:col>
                    <xdr:colOff>1123950</xdr:colOff>
                    <xdr:row>47</xdr:row>
                    <xdr:rowOff>257175</xdr:rowOff>
                  </to>
                </anchor>
              </controlPr>
            </control>
          </mc:Choice>
        </mc:AlternateContent>
        <mc:AlternateContent xmlns:mc="http://schemas.openxmlformats.org/markup-compatibility/2006">
          <mc:Choice Requires="x14">
            <control shapeId="3107" r:id="rId38" name="Button 35">
              <controlPr defaultSize="0" print="0" autoFill="0" autoPict="0" macro="[0]!opentextblock">
                <anchor moveWithCells="1" sizeWithCells="1">
                  <from>
                    <xdr:col>25</xdr:col>
                    <xdr:colOff>57150</xdr:colOff>
                    <xdr:row>48</xdr:row>
                    <xdr:rowOff>57150</xdr:rowOff>
                  </from>
                  <to>
                    <xdr:col>25</xdr:col>
                    <xdr:colOff>1123950</xdr:colOff>
                    <xdr:row>48</xdr:row>
                    <xdr:rowOff>257175</xdr:rowOff>
                  </to>
                </anchor>
              </controlPr>
            </control>
          </mc:Choice>
        </mc:AlternateContent>
        <mc:AlternateContent xmlns:mc="http://schemas.openxmlformats.org/markup-compatibility/2006">
          <mc:Choice Requires="x14">
            <control shapeId="3108" r:id="rId39" name="Button 36">
              <controlPr defaultSize="0" print="0" autoFill="0" autoPict="0" macro="[0]!opentextblock">
                <anchor moveWithCells="1" sizeWithCells="1">
                  <from>
                    <xdr:col>25</xdr:col>
                    <xdr:colOff>57150</xdr:colOff>
                    <xdr:row>49</xdr:row>
                    <xdr:rowOff>57150</xdr:rowOff>
                  </from>
                  <to>
                    <xdr:col>25</xdr:col>
                    <xdr:colOff>1123950</xdr:colOff>
                    <xdr:row>49</xdr:row>
                    <xdr:rowOff>257175</xdr:rowOff>
                  </to>
                </anchor>
              </controlPr>
            </control>
          </mc:Choice>
        </mc:AlternateContent>
        <mc:AlternateContent xmlns:mc="http://schemas.openxmlformats.org/markup-compatibility/2006">
          <mc:Choice Requires="x14">
            <control shapeId="3109" r:id="rId40" name="Button 37">
              <controlPr defaultSize="0" print="0" autoFill="0" autoPict="0" macro="[0]!opentextblock">
                <anchor moveWithCells="1" sizeWithCells="1">
                  <from>
                    <xdr:col>25</xdr:col>
                    <xdr:colOff>57150</xdr:colOff>
                    <xdr:row>50</xdr:row>
                    <xdr:rowOff>57150</xdr:rowOff>
                  </from>
                  <to>
                    <xdr:col>25</xdr:col>
                    <xdr:colOff>1123950</xdr:colOff>
                    <xdr:row>50</xdr:row>
                    <xdr:rowOff>257175</xdr:rowOff>
                  </to>
                </anchor>
              </controlPr>
            </control>
          </mc:Choice>
        </mc:AlternateContent>
        <mc:AlternateContent xmlns:mc="http://schemas.openxmlformats.org/markup-compatibility/2006">
          <mc:Choice Requires="x14">
            <control shapeId="3110" r:id="rId41" name="Button 38">
              <controlPr defaultSize="0" print="0" autoFill="0" autoPict="0" macro="[0]!opentextblock">
                <anchor moveWithCells="1" sizeWithCells="1">
                  <from>
                    <xdr:col>25</xdr:col>
                    <xdr:colOff>57150</xdr:colOff>
                    <xdr:row>51</xdr:row>
                    <xdr:rowOff>57150</xdr:rowOff>
                  </from>
                  <to>
                    <xdr:col>25</xdr:col>
                    <xdr:colOff>1123950</xdr:colOff>
                    <xdr:row>51</xdr:row>
                    <xdr:rowOff>257175</xdr:rowOff>
                  </to>
                </anchor>
              </controlPr>
            </control>
          </mc:Choice>
        </mc:AlternateContent>
        <mc:AlternateContent xmlns:mc="http://schemas.openxmlformats.org/markup-compatibility/2006">
          <mc:Choice Requires="x14">
            <control shapeId="3111" r:id="rId42" name="Button 39">
              <controlPr defaultSize="0" print="0" autoFill="0" autoPict="0" macro="[0]!opentextblock">
                <anchor moveWithCells="1" sizeWithCells="1">
                  <from>
                    <xdr:col>25</xdr:col>
                    <xdr:colOff>57150</xdr:colOff>
                    <xdr:row>52</xdr:row>
                    <xdr:rowOff>57150</xdr:rowOff>
                  </from>
                  <to>
                    <xdr:col>25</xdr:col>
                    <xdr:colOff>1123950</xdr:colOff>
                    <xdr:row>52</xdr:row>
                    <xdr:rowOff>257175</xdr:rowOff>
                  </to>
                </anchor>
              </controlPr>
            </control>
          </mc:Choice>
        </mc:AlternateContent>
        <mc:AlternateContent xmlns:mc="http://schemas.openxmlformats.org/markup-compatibility/2006">
          <mc:Choice Requires="x14">
            <control shapeId="3112" r:id="rId43" name="Button 40">
              <controlPr defaultSize="0" print="0" autoFill="0" autoPict="0" macro="[0]!opentextblock">
                <anchor moveWithCells="1" sizeWithCells="1">
                  <from>
                    <xdr:col>25</xdr:col>
                    <xdr:colOff>57150</xdr:colOff>
                    <xdr:row>53</xdr:row>
                    <xdr:rowOff>57150</xdr:rowOff>
                  </from>
                  <to>
                    <xdr:col>25</xdr:col>
                    <xdr:colOff>1123950</xdr:colOff>
                    <xdr:row>53</xdr:row>
                    <xdr:rowOff>257175</xdr:rowOff>
                  </to>
                </anchor>
              </controlPr>
            </control>
          </mc:Choice>
        </mc:AlternateContent>
        <mc:AlternateContent xmlns:mc="http://schemas.openxmlformats.org/markup-compatibility/2006">
          <mc:Choice Requires="x14">
            <control shapeId="3113" r:id="rId44" name="Button 41">
              <controlPr defaultSize="0" print="0" autoFill="0" autoPict="0" macro="[0]!opentextblock">
                <anchor moveWithCells="1" sizeWithCells="1">
                  <from>
                    <xdr:col>25</xdr:col>
                    <xdr:colOff>57150</xdr:colOff>
                    <xdr:row>54</xdr:row>
                    <xdr:rowOff>57150</xdr:rowOff>
                  </from>
                  <to>
                    <xdr:col>25</xdr:col>
                    <xdr:colOff>1123950</xdr:colOff>
                    <xdr:row>54</xdr:row>
                    <xdr:rowOff>257175</xdr:rowOff>
                  </to>
                </anchor>
              </controlPr>
            </control>
          </mc:Choice>
        </mc:AlternateContent>
        <mc:AlternateContent xmlns:mc="http://schemas.openxmlformats.org/markup-compatibility/2006">
          <mc:Choice Requires="x14">
            <control shapeId="3114" r:id="rId45" name="Button 42">
              <controlPr defaultSize="0" print="0" autoFill="0" autoPict="0" macro="[0]!opentextblock">
                <anchor moveWithCells="1" sizeWithCells="1">
                  <from>
                    <xdr:col>25</xdr:col>
                    <xdr:colOff>57150</xdr:colOff>
                    <xdr:row>55</xdr:row>
                    <xdr:rowOff>57150</xdr:rowOff>
                  </from>
                  <to>
                    <xdr:col>25</xdr:col>
                    <xdr:colOff>1123950</xdr:colOff>
                    <xdr:row>55</xdr:row>
                    <xdr:rowOff>257175</xdr:rowOff>
                  </to>
                </anchor>
              </controlPr>
            </control>
          </mc:Choice>
        </mc:AlternateContent>
        <mc:AlternateContent xmlns:mc="http://schemas.openxmlformats.org/markup-compatibility/2006">
          <mc:Choice Requires="x14">
            <control shapeId="3115" r:id="rId46" name="Button 43">
              <controlPr defaultSize="0" print="0" autoFill="0" autoPict="0" macro="[0]!opentextblock">
                <anchor moveWithCells="1" sizeWithCells="1">
                  <from>
                    <xdr:col>25</xdr:col>
                    <xdr:colOff>57150</xdr:colOff>
                    <xdr:row>56</xdr:row>
                    <xdr:rowOff>57150</xdr:rowOff>
                  </from>
                  <to>
                    <xdr:col>25</xdr:col>
                    <xdr:colOff>1123950</xdr:colOff>
                    <xdr:row>56</xdr:row>
                    <xdr:rowOff>257175</xdr:rowOff>
                  </to>
                </anchor>
              </controlPr>
            </control>
          </mc:Choice>
        </mc:AlternateContent>
        <mc:AlternateContent xmlns:mc="http://schemas.openxmlformats.org/markup-compatibility/2006">
          <mc:Choice Requires="x14">
            <control shapeId="3116" r:id="rId47" name="Button 44">
              <controlPr defaultSize="0" print="0" autoFill="0" autoPict="0" macro="[0]!opentextblock">
                <anchor moveWithCells="1" sizeWithCells="1">
                  <from>
                    <xdr:col>25</xdr:col>
                    <xdr:colOff>57150</xdr:colOff>
                    <xdr:row>57</xdr:row>
                    <xdr:rowOff>57150</xdr:rowOff>
                  </from>
                  <to>
                    <xdr:col>25</xdr:col>
                    <xdr:colOff>1123950</xdr:colOff>
                    <xdr:row>57</xdr:row>
                    <xdr:rowOff>257175</xdr:rowOff>
                  </to>
                </anchor>
              </controlPr>
            </control>
          </mc:Choice>
        </mc:AlternateContent>
        <mc:AlternateContent xmlns:mc="http://schemas.openxmlformats.org/markup-compatibility/2006">
          <mc:Choice Requires="x14">
            <control shapeId="3117" r:id="rId48" name="Button 45">
              <controlPr defaultSize="0" print="0" autoFill="0" autoPict="0" macro="[0]!opentextblock">
                <anchor moveWithCells="1" sizeWithCells="1">
                  <from>
                    <xdr:col>25</xdr:col>
                    <xdr:colOff>57150</xdr:colOff>
                    <xdr:row>58</xdr:row>
                    <xdr:rowOff>57150</xdr:rowOff>
                  </from>
                  <to>
                    <xdr:col>25</xdr:col>
                    <xdr:colOff>1123950</xdr:colOff>
                    <xdr:row>58</xdr:row>
                    <xdr:rowOff>257175</xdr:rowOff>
                  </to>
                </anchor>
              </controlPr>
            </control>
          </mc:Choice>
        </mc:AlternateContent>
        <mc:AlternateContent xmlns:mc="http://schemas.openxmlformats.org/markup-compatibility/2006">
          <mc:Choice Requires="x14">
            <control shapeId="3118" r:id="rId49" name="Button 46">
              <controlPr defaultSize="0" print="0" autoFill="0" autoPict="0" macro="[0]!opentextblock">
                <anchor moveWithCells="1" sizeWithCells="1">
                  <from>
                    <xdr:col>25</xdr:col>
                    <xdr:colOff>57150</xdr:colOff>
                    <xdr:row>59</xdr:row>
                    <xdr:rowOff>57150</xdr:rowOff>
                  </from>
                  <to>
                    <xdr:col>25</xdr:col>
                    <xdr:colOff>1123950</xdr:colOff>
                    <xdr:row>59</xdr:row>
                    <xdr:rowOff>257175</xdr:rowOff>
                  </to>
                </anchor>
              </controlPr>
            </control>
          </mc:Choice>
        </mc:AlternateContent>
        <mc:AlternateContent xmlns:mc="http://schemas.openxmlformats.org/markup-compatibility/2006">
          <mc:Choice Requires="x14">
            <control shapeId="3119" r:id="rId50" name="Button 47">
              <controlPr defaultSize="0" print="0" autoFill="0" autoPict="0" macro="[0]!opentextblock">
                <anchor moveWithCells="1" sizeWithCells="1">
                  <from>
                    <xdr:col>25</xdr:col>
                    <xdr:colOff>57150</xdr:colOff>
                    <xdr:row>60</xdr:row>
                    <xdr:rowOff>57150</xdr:rowOff>
                  </from>
                  <to>
                    <xdr:col>25</xdr:col>
                    <xdr:colOff>1123950</xdr:colOff>
                    <xdr:row>60</xdr:row>
                    <xdr:rowOff>257175</xdr:rowOff>
                  </to>
                </anchor>
              </controlPr>
            </control>
          </mc:Choice>
        </mc:AlternateContent>
        <mc:AlternateContent xmlns:mc="http://schemas.openxmlformats.org/markup-compatibility/2006">
          <mc:Choice Requires="x14">
            <control shapeId="3120" r:id="rId51" name="Button 48">
              <controlPr defaultSize="0" print="0" autoFill="0" autoPict="0" macro="[0]!opentextblock">
                <anchor moveWithCells="1" sizeWithCells="1">
                  <from>
                    <xdr:col>25</xdr:col>
                    <xdr:colOff>57150</xdr:colOff>
                    <xdr:row>61</xdr:row>
                    <xdr:rowOff>57150</xdr:rowOff>
                  </from>
                  <to>
                    <xdr:col>25</xdr:col>
                    <xdr:colOff>1123950</xdr:colOff>
                    <xdr:row>61</xdr:row>
                    <xdr:rowOff>257175</xdr:rowOff>
                  </to>
                </anchor>
              </controlPr>
            </control>
          </mc:Choice>
        </mc:AlternateContent>
        <mc:AlternateContent xmlns:mc="http://schemas.openxmlformats.org/markup-compatibility/2006">
          <mc:Choice Requires="x14">
            <control shapeId="3121" r:id="rId52" name="Button 49">
              <controlPr defaultSize="0" print="0" autoFill="0" autoPict="0" macro="[0]!opentextblock">
                <anchor moveWithCells="1" sizeWithCells="1">
                  <from>
                    <xdr:col>25</xdr:col>
                    <xdr:colOff>57150</xdr:colOff>
                    <xdr:row>62</xdr:row>
                    <xdr:rowOff>57150</xdr:rowOff>
                  </from>
                  <to>
                    <xdr:col>25</xdr:col>
                    <xdr:colOff>1123950</xdr:colOff>
                    <xdr:row>62</xdr:row>
                    <xdr:rowOff>257175</xdr:rowOff>
                  </to>
                </anchor>
              </controlPr>
            </control>
          </mc:Choice>
        </mc:AlternateContent>
        <mc:AlternateContent xmlns:mc="http://schemas.openxmlformats.org/markup-compatibility/2006">
          <mc:Choice Requires="x14">
            <control shapeId="3122" r:id="rId53" name="Button 50">
              <controlPr defaultSize="0" print="0" autoFill="0" autoPict="0" macro="[0]!opentextblock">
                <anchor moveWithCells="1" sizeWithCells="1">
                  <from>
                    <xdr:col>25</xdr:col>
                    <xdr:colOff>57150</xdr:colOff>
                    <xdr:row>63</xdr:row>
                    <xdr:rowOff>57150</xdr:rowOff>
                  </from>
                  <to>
                    <xdr:col>25</xdr:col>
                    <xdr:colOff>1123950</xdr:colOff>
                    <xdr:row>63</xdr:row>
                    <xdr:rowOff>257175</xdr:rowOff>
                  </to>
                </anchor>
              </controlPr>
            </control>
          </mc:Choice>
        </mc:AlternateContent>
        <mc:AlternateContent xmlns:mc="http://schemas.openxmlformats.org/markup-compatibility/2006">
          <mc:Choice Requires="x14">
            <control shapeId="3123" r:id="rId54" name="Button 51">
              <controlPr defaultSize="0" print="0" autoFill="0" autoPict="0" macro="[0]!opentextblock">
                <anchor moveWithCells="1" sizeWithCells="1">
                  <from>
                    <xdr:col>25</xdr:col>
                    <xdr:colOff>57150</xdr:colOff>
                    <xdr:row>64</xdr:row>
                    <xdr:rowOff>57150</xdr:rowOff>
                  </from>
                  <to>
                    <xdr:col>25</xdr:col>
                    <xdr:colOff>1123950</xdr:colOff>
                    <xdr:row>64</xdr:row>
                    <xdr:rowOff>257175</xdr:rowOff>
                  </to>
                </anchor>
              </controlPr>
            </control>
          </mc:Choice>
        </mc:AlternateContent>
        <mc:AlternateContent xmlns:mc="http://schemas.openxmlformats.org/markup-compatibility/2006">
          <mc:Choice Requires="x14">
            <control shapeId="3124" r:id="rId55" name="Button 52">
              <controlPr defaultSize="0" print="0" autoFill="0" autoPict="0" macro="[0]!opentextblock">
                <anchor moveWithCells="1" sizeWithCells="1">
                  <from>
                    <xdr:col>25</xdr:col>
                    <xdr:colOff>57150</xdr:colOff>
                    <xdr:row>65</xdr:row>
                    <xdr:rowOff>57150</xdr:rowOff>
                  </from>
                  <to>
                    <xdr:col>25</xdr:col>
                    <xdr:colOff>1123950</xdr:colOff>
                    <xdr:row>65</xdr:row>
                    <xdr:rowOff>257175</xdr:rowOff>
                  </to>
                </anchor>
              </controlPr>
            </control>
          </mc:Choice>
        </mc:AlternateContent>
        <mc:AlternateContent xmlns:mc="http://schemas.openxmlformats.org/markup-compatibility/2006">
          <mc:Choice Requires="x14">
            <control shapeId="3125" r:id="rId56" name="Button 53">
              <controlPr defaultSize="0" print="0" autoFill="0" autoPict="0" macro="[0]!opentextblock">
                <anchor moveWithCells="1" sizeWithCells="1">
                  <from>
                    <xdr:col>25</xdr:col>
                    <xdr:colOff>57150</xdr:colOff>
                    <xdr:row>66</xdr:row>
                    <xdr:rowOff>57150</xdr:rowOff>
                  </from>
                  <to>
                    <xdr:col>25</xdr:col>
                    <xdr:colOff>1123950</xdr:colOff>
                    <xdr:row>66</xdr:row>
                    <xdr:rowOff>257175</xdr:rowOff>
                  </to>
                </anchor>
              </controlPr>
            </control>
          </mc:Choice>
        </mc:AlternateContent>
        <mc:AlternateContent xmlns:mc="http://schemas.openxmlformats.org/markup-compatibility/2006">
          <mc:Choice Requires="x14">
            <control shapeId="3126" r:id="rId57" name="Button 54">
              <controlPr defaultSize="0" print="0" autoFill="0" autoPict="0" macro="[0]!opentextblock">
                <anchor moveWithCells="1" sizeWithCells="1">
                  <from>
                    <xdr:col>25</xdr:col>
                    <xdr:colOff>57150</xdr:colOff>
                    <xdr:row>67</xdr:row>
                    <xdr:rowOff>57150</xdr:rowOff>
                  </from>
                  <to>
                    <xdr:col>25</xdr:col>
                    <xdr:colOff>1123950</xdr:colOff>
                    <xdr:row>67</xdr:row>
                    <xdr:rowOff>257175</xdr:rowOff>
                  </to>
                </anchor>
              </controlPr>
            </control>
          </mc:Choice>
        </mc:AlternateContent>
        <mc:AlternateContent xmlns:mc="http://schemas.openxmlformats.org/markup-compatibility/2006">
          <mc:Choice Requires="x14">
            <control shapeId="3127" r:id="rId58" name="Button 55">
              <controlPr defaultSize="0" print="0" autoFill="0" autoPict="0" macro="[0]!opentextblock">
                <anchor moveWithCells="1" sizeWithCells="1">
                  <from>
                    <xdr:col>25</xdr:col>
                    <xdr:colOff>57150</xdr:colOff>
                    <xdr:row>68</xdr:row>
                    <xdr:rowOff>57150</xdr:rowOff>
                  </from>
                  <to>
                    <xdr:col>25</xdr:col>
                    <xdr:colOff>1123950</xdr:colOff>
                    <xdr:row>68</xdr:row>
                    <xdr:rowOff>257175</xdr:rowOff>
                  </to>
                </anchor>
              </controlPr>
            </control>
          </mc:Choice>
        </mc:AlternateContent>
        <mc:AlternateContent xmlns:mc="http://schemas.openxmlformats.org/markup-compatibility/2006">
          <mc:Choice Requires="x14">
            <control shapeId="3128" r:id="rId59" name="Button 56">
              <controlPr defaultSize="0" print="0" autoFill="0" autoPict="0" macro="[0]!opentextblock">
                <anchor moveWithCells="1" sizeWithCells="1">
                  <from>
                    <xdr:col>25</xdr:col>
                    <xdr:colOff>57150</xdr:colOff>
                    <xdr:row>69</xdr:row>
                    <xdr:rowOff>57150</xdr:rowOff>
                  </from>
                  <to>
                    <xdr:col>25</xdr:col>
                    <xdr:colOff>1123950</xdr:colOff>
                    <xdr:row>69</xdr:row>
                    <xdr:rowOff>257175</xdr:rowOff>
                  </to>
                </anchor>
              </controlPr>
            </control>
          </mc:Choice>
        </mc:AlternateContent>
        <mc:AlternateContent xmlns:mc="http://schemas.openxmlformats.org/markup-compatibility/2006">
          <mc:Choice Requires="x14">
            <control shapeId="3129" r:id="rId60" name="Button 57">
              <controlPr defaultSize="0" print="0" autoFill="0" autoPict="0" macro="[0]!opentextblock">
                <anchor moveWithCells="1" sizeWithCells="1">
                  <from>
                    <xdr:col>25</xdr:col>
                    <xdr:colOff>57150</xdr:colOff>
                    <xdr:row>70</xdr:row>
                    <xdr:rowOff>57150</xdr:rowOff>
                  </from>
                  <to>
                    <xdr:col>25</xdr:col>
                    <xdr:colOff>1123950</xdr:colOff>
                    <xdr:row>70</xdr:row>
                    <xdr:rowOff>257175</xdr:rowOff>
                  </to>
                </anchor>
              </controlPr>
            </control>
          </mc:Choice>
        </mc:AlternateContent>
        <mc:AlternateContent xmlns:mc="http://schemas.openxmlformats.org/markup-compatibility/2006">
          <mc:Choice Requires="x14">
            <control shapeId="3130" r:id="rId61" name="Button 58">
              <controlPr defaultSize="0" print="0" autoFill="0" autoPict="0" macro="[0]!opentextblock">
                <anchor moveWithCells="1" sizeWithCells="1">
                  <from>
                    <xdr:col>25</xdr:col>
                    <xdr:colOff>57150</xdr:colOff>
                    <xdr:row>71</xdr:row>
                    <xdr:rowOff>57150</xdr:rowOff>
                  </from>
                  <to>
                    <xdr:col>25</xdr:col>
                    <xdr:colOff>1123950</xdr:colOff>
                    <xdr:row>71</xdr:row>
                    <xdr:rowOff>257175</xdr:rowOff>
                  </to>
                </anchor>
              </controlPr>
            </control>
          </mc:Choice>
        </mc:AlternateContent>
        <mc:AlternateContent xmlns:mc="http://schemas.openxmlformats.org/markup-compatibility/2006">
          <mc:Choice Requires="x14">
            <control shapeId="3131" r:id="rId62" name="Button 59">
              <controlPr defaultSize="0" print="0" autoFill="0" autoPict="0" macro="[0]!opentextblock">
                <anchor moveWithCells="1" sizeWithCells="1">
                  <from>
                    <xdr:col>25</xdr:col>
                    <xdr:colOff>57150</xdr:colOff>
                    <xdr:row>72</xdr:row>
                    <xdr:rowOff>57150</xdr:rowOff>
                  </from>
                  <to>
                    <xdr:col>25</xdr:col>
                    <xdr:colOff>1123950</xdr:colOff>
                    <xdr:row>72</xdr:row>
                    <xdr:rowOff>257175</xdr:rowOff>
                  </to>
                </anchor>
              </controlPr>
            </control>
          </mc:Choice>
        </mc:AlternateContent>
        <mc:AlternateContent xmlns:mc="http://schemas.openxmlformats.org/markup-compatibility/2006">
          <mc:Choice Requires="x14">
            <control shapeId="3132" r:id="rId63" name="Button 60">
              <controlPr defaultSize="0" print="0" autoFill="0" autoPict="0" macro="[0]!opentextblock">
                <anchor moveWithCells="1" sizeWithCells="1">
                  <from>
                    <xdr:col>25</xdr:col>
                    <xdr:colOff>57150</xdr:colOff>
                    <xdr:row>73</xdr:row>
                    <xdr:rowOff>57150</xdr:rowOff>
                  </from>
                  <to>
                    <xdr:col>25</xdr:col>
                    <xdr:colOff>1123950</xdr:colOff>
                    <xdr:row>73</xdr:row>
                    <xdr:rowOff>257175</xdr:rowOff>
                  </to>
                </anchor>
              </controlPr>
            </control>
          </mc:Choice>
        </mc:AlternateContent>
        <mc:AlternateContent xmlns:mc="http://schemas.openxmlformats.org/markup-compatibility/2006">
          <mc:Choice Requires="x14">
            <control shapeId="3133" r:id="rId64" name="Button 61">
              <controlPr defaultSize="0" print="0" autoFill="0" autoPict="0" macro="[0]!opentextblock">
                <anchor moveWithCells="1" sizeWithCells="1">
                  <from>
                    <xdr:col>25</xdr:col>
                    <xdr:colOff>57150</xdr:colOff>
                    <xdr:row>74</xdr:row>
                    <xdr:rowOff>57150</xdr:rowOff>
                  </from>
                  <to>
                    <xdr:col>25</xdr:col>
                    <xdr:colOff>1123950</xdr:colOff>
                    <xdr:row>74</xdr:row>
                    <xdr:rowOff>257175</xdr:rowOff>
                  </to>
                </anchor>
              </controlPr>
            </control>
          </mc:Choice>
        </mc:AlternateContent>
        <mc:AlternateContent xmlns:mc="http://schemas.openxmlformats.org/markup-compatibility/2006">
          <mc:Choice Requires="x14">
            <control shapeId="3134" r:id="rId65" name="Button 62">
              <controlPr defaultSize="0" print="0" autoFill="0" autoPict="0" macro="[0]!opentextblock">
                <anchor moveWithCells="1" sizeWithCells="1">
                  <from>
                    <xdr:col>25</xdr:col>
                    <xdr:colOff>57150</xdr:colOff>
                    <xdr:row>75</xdr:row>
                    <xdr:rowOff>57150</xdr:rowOff>
                  </from>
                  <to>
                    <xdr:col>25</xdr:col>
                    <xdr:colOff>1123950</xdr:colOff>
                    <xdr:row>75</xdr:row>
                    <xdr:rowOff>257175</xdr:rowOff>
                  </to>
                </anchor>
              </controlPr>
            </control>
          </mc:Choice>
        </mc:AlternateContent>
        <mc:AlternateContent xmlns:mc="http://schemas.openxmlformats.org/markup-compatibility/2006">
          <mc:Choice Requires="x14">
            <control shapeId="3135" r:id="rId66" name="Button 63">
              <controlPr defaultSize="0" print="0" autoFill="0" autoPict="0" macro="[0]!opentextblock">
                <anchor moveWithCells="1" sizeWithCells="1">
                  <from>
                    <xdr:col>25</xdr:col>
                    <xdr:colOff>57150</xdr:colOff>
                    <xdr:row>76</xdr:row>
                    <xdr:rowOff>57150</xdr:rowOff>
                  </from>
                  <to>
                    <xdr:col>25</xdr:col>
                    <xdr:colOff>1123950</xdr:colOff>
                    <xdr:row>76</xdr:row>
                    <xdr:rowOff>257175</xdr:rowOff>
                  </to>
                </anchor>
              </controlPr>
            </control>
          </mc:Choice>
        </mc:AlternateContent>
        <mc:AlternateContent xmlns:mc="http://schemas.openxmlformats.org/markup-compatibility/2006">
          <mc:Choice Requires="x14">
            <control shapeId="3136" r:id="rId67" name="Button 64">
              <controlPr defaultSize="0" print="0" autoFill="0" autoPict="0" macro="[0]!opentextblock">
                <anchor moveWithCells="1" sizeWithCells="1">
                  <from>
                    <xdr:col>25</xdr:col>
                    <xdr:colOff>57150</xdr:colOff>
                    <xdr:row>77</xdr:row>
                    <xdr:rowOff>57150</xdr:rowOff>
                  </from>
                  <to>
                    <xdr:col>25</xdr:col>
                    <xdr:colOff>1123950</xdr:colOff>
                    <xdr:row>77</xdr:row>
                    <xdr:rowOff>257175</xdr:rowOff>
                  </to>
                </anchor>
              </controlPr>
            </control>
          </mc:Choice>
        </mc:AlternateContent>
        <mc:AlternateContent xmlns:mc="http://schemas.openxmlformats.org/markup-compatibility/2006">
          <mc:Choice Requires="x14">
            <control shapeId="3137" r:id="rId68" name="Button 65">
              <controlPr defaultSize="0" print="0" autoFill="0" autoPict="0" macro="[0]!opentextblock">
                <anchor moveWithCells="1" sizeWithCells="1">
                  <from>
                    <xdr:col>25</xdr:col>
                    <xdr:colOff>57150</xdr:colOff>
                    <xdr:row>78</xdr:row>
                    <xdr:rowOff>57150</xdr:rowOff>
                  </from>
                  <to>
                    <xdr:col>25</xdr:col>
                    <xdr:colOff>1123950</xdr:colOff>
                    <xdr:row>78</xdr:row>
                    <xdr:rowOff>257175</xdr:rowOff>
                  </to>
                </anchor>
              </controlPr>
            </control>
          </mc:Choice>
        </mc:AlternateContent>
        <mc:AlternateContent xmlns:mc="http://schemas.openxmlformats.org/markup-compatibility/2006">
          <mc:Choice Requires="x14">
            <control shapeId="3138" r:id="rId69" name="Button 66">
              <controlPr defaultSize="0" print="0" autoFill="0" autoPict="0" macro="[0]!opentextblock">
                <anchor moveWithCells="1" sizeWithCells="1">
                  <from>
                    <xdr:col>25</xdr:col>
                    <xdr:colOff>57150</xdr:colOff>
                    <xdr:row>79</xdr:row>
                    <xdr:rowOff>57150</xdr:rowOff>
                  </from>
                  <to>
                    <xdr:col>25</xdr:col>
                    <xdr:colOff>1123950</xdr:colOff>
                    <xdr:row>79</xdr:row>
                    <xdr:rowOff>257175</xdr:rowOff>
                  </to>
                </anchor>
              </controlPr>
            </control>
          </mc:Choice>
        </mc:AlternateContent>
        <mc:AlternateContent xmlns:mc="http://schemas.openxmlformats.org/markup-compatibility/2006">
          <mc:Choice Requires="x14">
            <control shapeId="3139" r:id="rId70" name="Button 67">
              <controlPr defaultSize="0" print="0" autoFill="0" autoPict="0" macro="[0]!opentextblock">
                <anchor moveWithCells="1" sizeWithCells="1">
                  <from>
                    <xdr:col>25</xdr:col>
                    <xdr:colOff>57150</xdr:colOff>
                    <xdr:row>80</xdr:row>
                    <xdr:rowOff>57150</xdr:rowOff>
                  </from>
                  <to>
                    <xdr:col>25</xdr:col>
                    <xdr:colOff>1123950</xdr:colOff>
                    <xdr:row>80</xdr:row>
                    <xdr:rowOff>257175</xdr:rowOff>
                  </to>
                </anchor>
              </controlPr>
            </control>
          </mc:Choice>
        </mc:AlternateContent>
        <mc:AlternateContent xmlns:mc="http://schemas.openxmlformats.org/markup-compatibility/2006">
          <mc:Choice Requires="x14">
            <control shapeId="3140" r:id="rId71" name="Button 68">
              <controlPr defaultSize="0" print="0" autoFill="0" autoPict="0" macro="[0]!opentextblock">
                <anchor moveWithCells="1" sizeWithCells="1">
                  <from>
                    <xdr:col>25</xdr:col>
                    <xdr:colOff>57150</xdr:colOff>
                    <xdr:row>81</xdr:row>
                    <xdr:rowOff>57150</xdr:rowOff>
                  </from>
                  <to>
                    <xdr:col>25</xdr:col>
                    <xdr:colOff>1123950</xdr:colOff>
                    <xdr:row>81</xdr:row>
                    <xdr:rowOff>257175</xdr:rowOff>
                  </to>
                </anchor>
              </controlPr>
            </control>
          </mc:Choice>
        </mc:AlternateContent>
        <mc:AlternateContent xmlns:mc="http://schemas.openxmlformats.org/markup-compatibility/2006">
          <mc:Choice Requires="x14">
            <control shapeId="3141" r:id="rId72" name="Button 69">
              <controlPr defaultSize="0" print="0" autoFill="0" autoPict="0" macro="[0]!opentextblock">
                <anchor moveWithCells="1" sizeWithCells="1">
                  <from>
                    <xdr:col>25</xdr:col>
                    <xdr:colOff>57150</xdr:colOff>
                    <xdr:row>82</xdr:row>
                    <xdr:rowOff>57150</xdr:rowOff>
                  </from>
                  <to>
                    <xdr:col>25</xdr:col>
                    <xdr:colOff>1123950</xdr:colOff>
                    <xdr:row>82</xdr:row>
                    <xdr:rowOff>257175</xdr:rowOff>
                  </to>
                </anchor>
              </controlPr>
            </control>
          </mc:Choice>
        </mc:AlternateContent>
        <mc:AlternateContent xmlns:mc="http://schemas.openxmlformats.org/markup-compatibility/2006">
          <mc:Choice Requires="x14">
            <control shapeId="3142" r:id="rId73" name="Button 70">
              <controlPr defaultSize="0" print="0" autoFill="0" autoPict="0" macro="[0]!opentextblock">
                <anchor moveWithCells="1" sizeWithCells="1">
                  <from>
                    <xdr:col>25</xdr:col>
                    <xdr:colOff>57150</xdr:colOff>
                    <xdr:row>83</xdr:row>
                    <xdr:rowOff>57150</xdr:rowOff>
                  </from>
                  <to>
                    <xdr:col>25</xdr:col>
                    <xdr:colOff>1123950</xdr:colOff>
                    <xdr:row>83</xdr:row>
                    <xdr:rowOff>257175</xdr:rowOff>
                  </to>
                </anchor>
              </controlPr>
            </control>
          </mc:Choice>
        </mc:AlternateContent>
        <mc:AlternateContent xmlns:mc="http://schemas.openxmlformats.org/markup-compatibility/2006">
          <mc:Choice Requires="x14">
            <control shapeId="3143" r:id="rId74" name="Button 71">
              <controlPr defaultSize="0" print="0" autoFill="0" autoPict="0" macro="[0]!opentextblock">
                <anchor moveWithCells="1" sizeWithCells="1">
                  <from>
                    <xdr:col>25</xdr:col>
                    <xdr:colOff>57150</xdr:colOff>
                    <xdr:row>84</xdr:row>
                    <xdr:rowOff>57150</xdr:rowOff>
                  </from>
                  <to>
                    <xdr:col>25</xdr:col>
                    <xdr:colOff>1123950</xdr:colOff>
                    <xdr:row>84</xdr:row>
                    <xdr:rowOff>257175</xdr:rowOff>
                  </to>
                </anchor>
              </controlPr>
            </control>
          </mc:Choice>
        </mc:AlternateContent>
        <mc:AlternateContent xmlns:mc="http://schemas.openxmlformats.org/markup-compatibility/2006">
          <mc:Choice Requires="x14">
            <control shapeId="3144" r:id="rId75" name="Button 72">
              <controlPr defaultSize="0" print="0" autoFill="0" autoPict="0" macro="[0]!opentextblock">
                <anchor moveWithCells="1" sizeWithCells="1">
                  <from>
                    <xdr:col>25</xdr:col>
                    <xdr:colOff>57150</xdr:colOff>
                    <xdr:row>85</xdr:row>
                    <xdr:rowOff>57150</xdr:rowOff>
                  </from>
                  <to>
                    <xdr:col>25</xdr:col>
                    <xdr:colOff>1123950</xdr:colOff>
                    <xdr:row>85</xdr:row>
                    <xdr:rowOff>257175</xdr:rowOff>
                  </to>
                </anchor>
              </controlPr>
            </control>
          </mc:Choice>
        </mc:AlternateContent>
        <mc:AlternateContent xmlns:mc="http://schemas.openxmlformats.org/markup-compatibility/2006">
          <mc:Choice Requires="x14">
            <control shapeId="3145" r:id="rId76" name="Button 73">
              <controlPr defaultSize="0" print="0" autoFill="0" autoPict="0" macro="[0]!opentextblock">
                <anchor moveWithCells="1" sizeWithCells="1">
                  <from>
                    <xdr:col>25</xdr:col>
                    <xdr:colOff>57150</xdr:colOff>
                    <xdr:row>86</xdr:row>
                    <xdr:rowOff>57150</xdr:rowOff>
                  </from>
                  <to>
                    <xdr:col>25</xdr:col>
                    <xdr:colOff>1123950</xdr:colOff>
                    <xdr:row>86</xdr:row>
                    <xdr:rowOff>257175</xdr:rowOff>
                  </to>
                </anchor>
              </controlPr>
            </control>
          </mc:Choice>
        </mc:AlternateContent>
        <mc:AlternateContent xmlns:mc="http://schemas.openxmlformats.org/markup-compatibility/2006">
          <mc:Choice Requires="x14">
            <control shapeId="3146" r:id="rId77" name="Button 74">
              <controlPr defaultSize="0" print="0" autoFill="0" autoPict="0" macro="[0]!opentextblock">
                <anchor moveWithCells="1" sizeWithCells="1">
                  <from>
                    <xdr:col>25</xdr:col>
                    <xdr:colOff>57150</xdr:colOff>
                    <xdr:row>87</xdr:row>
                    <xdr:rowOff>57150</xdr:rowOff>
                  </from>
                  <to>
                    <xdr:col>25</xdr:col>
                    <xdr:colOff>1123950</xdr:colOff>
                    <xdr:row>87</xdr:row>
                    <xdr:rowOff>257175</xdr:rowOff>
                  </to>
                </anchor>
              </controlPr>
            </control>
          </mc:Choice>
        </mc:AlternateContent>
        <mc:AlternateContent xmlns:mc="http://schemas.openxmlformats.org/markup-compatibility/2006">
          <mc:Choice Requires="x14">
            <control shapeId="3147" r:id="rId78" name="Button 75">
              <controlPr defaultSize="0" print="0" autoFill="0" autoPict="0" macro="[0]!opentextblock">
                <anchor moveWithCells="1" sizeWithCells="1">
                  <from>
                    <xdr:col>25</xdr:col>
                    <xdr:colOff>57150</xdr:colOff>
                    <xdr:row>88</xdr:row>
                    <xdr:rowOff>57150</xdr:rowOff>
                  </from>
                  <to>
                    <xdr:col>25</xdr:col>
                    <xdr:colOff>1123950</xdr:colOff>
                    <xdr:row>88</xdr:row>
                    <xdr:rowOff>257175</xdr:rowOff>
                  </to>
                </anchor>
              </controlPr>
            </control>
          </mc:Choice>
        </mc:AlternateContent>
        <mc:AlternateContent xmlns:mc="http://schemas.openxmlformats.org/markup-compatibility/2006">
          <mc:Choice Requires="x14">
            <control shapeId="3148" r:id="rId79" name="Button 76">
              <controlPr defaultSize="0" print="0" autoFill="0" autoPict="0" macro="[0]!opentextblock">
                <anchor moveWithCells="1" sizeWithCells="1">
                  <from>
                    <xdr:col>25</xdr:col>
                    <xdr:colOff>57150</xdr:colOff>
                    <xdr:row>89</xdr:row>
                    <xdr:rowOff>57150</xdr:rowOff>
                  </from>
                  <to>
                    <xdr:col>25</xdr:col>
                    <xdr:colOff>1123950</xdr:colOff>
                    <xdr:row>89</xdr:row>
                    <xdr:rowOff>257175</xdr:rowOff>
                  </to>
                </anchor>
              </controlPr>
            </control>
          </mc:Choice>
        </mc:AlternateContent>
        <mc:AlternateContent xmlns:mc="http://schemas.openxmlformats.org/markup-compatibility/2006">
          <mc:Choice Requires="x14">
            <control shapeId="3149" r:id="rId80" name="Button 77">
              <controlPr defaultSize="0" print="0" autoFill="0" autoPict="0" macro="[0]!opentextblock">
                <anchor moveWithCells="1" sizeWithCells="1">
                  <from>
                    <xdr:col>25</xdr:col>
                    <xdr:colOff>57150</xdr:colOff>
                    <xdr:row>90</xdr:row>
                    <xdr:rowOff>57150</xdr:rowOff>
                  </from>
                  <to>
                    <xdr:col>25</xdr:col>
                    <xdr:colOff>1123950</xdr:colOff>
                    <xdr:row>90</xdr:row>
                    <xdr:rowOff>257175</xdr:rowOff>
                  </to>
                </anchor>
              </controlPr>
            </control>
          </mc:Choice>
        </mc:AlternateContent>
        <mc:AlternateContent xmlns:mc="http://schemas.openxmlformats.org/markup-compatibility/2006">
          <mc:Choice Requires="x14">
            <control shapeId="3150" r:id="rId81" name="Button 78">
              <controlPr defaultSize="0" print="0" autoFill="0" autoPict="0" macro="[0]!opentextblock">
                <anchor moveWithCells="1" sizeWithCells="1">
                  <from>
                    <xdr:col>25</xdr:col>
                    <xdr:colOff>57150</xdr:colOff>
                    <xdr:row>91</xdr:row>
                    <xdr:rowOff>57150</xdr:rowOff>
                  </from>
                  <to>
                    <xdr:col>25</xdr:col>
                    <xdr:colOff>1123950</xdr:colOff>
                    <xdr:row>91</xdr:row>
                    <xdr:rowOff>257175</xdr:rowOff>
                  </to>
                </anchor>
              </controlPr>
            </control>
          </mc:Choice>
        </mc:AlternateContent>
        <mc:AlternateContent xmlns:mc="http://schemas.openxmlformats.org/markup-compatibility/2006">
          <mc:Choice Requires="x14">
            <control shapeId="3151" r:id="rId82" name="Button 79">
              <controlPr defaultSize="0" print="0" autoFill="0" autoPict="0" macro="[0]!opentextblock">
                <anchor moveWithCells="1" sizeWithCells="1">
                  <from>
                    <xdr:col>25</xdr:col>
                    <xdr:colOff>57150</xdr:colOff>
                    <xdr:row>92</xdr:row>
                    <xdr:rowOff>57150</xdr:rowOff>
                  </from>
                  <to>
                    <xdr:col>25</xdr:col>
                    <xdr:colOff>1123950</xdr:colOff>
                    <xdr:row>92</xdr:row>
                    <xdr:rowOff>257175</xdr:rowOff>
                  </to>
                </anchor>
              </controlPr>
            </control>
          </mc:Choice>
        </mc:AlternateContent>
        <mc:AlternateContent xmlns:mc="http://schemas.openxmlformats.org/markup-compatibility/2006">
          <mc:Choice Requires="x14">
            <control shapeId="3152" r:id="rId83" name="Button 80">
              <controlPr defaultSize="0" print="0" autoFill="0" autoPict="0" macro="[0]!opentextblock">
                <anchor moveWithCells="1" sizeWithCells="1">
                  <from>
                    <xdr:col>25</xdr:col>
                    <xdr:colOff>57150</xdr:colOff>
                    <xdr:row>93</xdr:row>
                    <xdr:rowOff>57150</xdr:rowOff>
                  </from>
                  <to>
                    <xdr:col>25</xdr:col>
                    <xdr:colOff>1123950</xdr:colOff>
                    <xdr:row>93</xdr:row>
                    <xdr:rowOff>257175</xdr:rowOff>
                  </to>
                </anchor>
              </controlPr>
            </control>
          </mc:Choice>
        </mc:AlternateContent>
        <mc:AlternateContent xmlns:mc="http://schemas.openxmlformats.org/markup-compatibility/2006">
          <mc:Choice Requires="x14">
            <control shapeId="3153" r:id="rId84" name="Button 81">
              <controlPr defaultSize="0" print="0" autoFill="0" autoPict="0" macro="[0]!opentextblock">
                <anchor moveWithCells="1" sizeWithCells="1">
                  <from>
                    <xdr:col>25</xdr:col>
                    <xdr:colOff>57150</xdr:colOff>
                    <xdr:row>94</xdr:row>
                    <xdr:rowOff>57150</xdr:rowOff>
                  </from>
                  <to>
                    <xdr:col>25</xdr:col>
                    <xdr:colOff>1123950</xdr:colOff>
                    <xdr:row>94</xdr:row>
                    <xdr:rowOff>257175</xdr:rowOff>
                  </to>
                </anchor>
              </controlPr>
            </control>
          </mc:Choice>
        </mc:AlternateContent>
        <mc:AlternateContent xmlns:mc="http://schemas.openxmlformats.org/markup-compatibility/2006">
          <mc:Choice Requires="x14">
            <control shapeId="3154" r:id="rId85" name="Button 82">
              <controlPr defaultSize="0" print="0" autoFill="0" autoPict="0" macro="[0]!opentextblock">
                <anchor moveWithCells="1" sizeWithCells="1">
                  <from>
                    <xdr:col>25</xdr:col>
                    <xdr:colOff>57150</xdr:colOff>
                    <xdr:row>95</xdr:row>
                    <xdr:rowOff>57150</xdr:rowOff>
                  </from>
                  <to>
                    <xdr:col>25</xdr:col>
                    <xdr:colOff>1123950</xdr:colOff>
                    <xdr:row>95</xdr:row>
                    <xdr:rowOff>257175</xdr:rowOff>
                  </to>
                </anchor>
              </controlPr>
            </control>
          </mc:Choice>
        </mc:AlternateContent>
        <mc:AlternateContent xmlns:mc="http://schemas.openxmlformats.org/markup-compatibility/2006">
          <mc:Choice Requires="x14">
            <control shapeId="3155" r:id="rId86" name="Button 83">
              <controlPr defaultSize="0" print="0" autoFill="0" autoPict="0" macro="[0]!opentextblock">
                <anchor moveWithCells="1" sizeWithCells="1">
                  <from>
                    <xdr:col>25</xdr:col>
                    <xdr:colOff>57150</xdr:colOff>
                    <xdr:row>96</xdr:row>
                    <xdr:rowOff>57150</xdr:rowOff>
                  </from>
                  <to>
                    <xdr:col>25</xdr:col>
                    <xdr:colOff>1123950</xdr:colOff>
                    <xdr:row>96</xdr:row>
                    <xdr:rowOff>257175</xdr:rowOff>
                  </to>
                </anchor>
              </controlPr>
            </control>
          </mc:Choice>
        </mc:AlternateContent>
        <mc:AlternateContent xmlns:mc="http://schemas.openxmlformats.org/markup-compatibility/2006">
          <mc:Choice Requires="x14">
            <control shapeId="3156" r:id="rId87" name="Button 84">
              <controlPr defaultSize="0" print="0" autoFill="0" autoPict="0" macro="[0]!opentextblock">
                <anchor moveWithCells="1" sizeWithCells="1">
                  <from>
                    <xdr:col>25</xdr:col>
                    <xdr:colOff>57150</xdr:colOff>
                    <xdr:row>97</xdr:row>
                    <xdr:rowOff>57150</xdr:rowOff>
                  </from>
                  <to>
                    <xdr:col>25</xdr:col>
                    <xdr:colOff>1123950</xdr:colOff>
                    <xdr:row>97</xdr:row>
                    <xdr:rowOff>257175</xdr:rowOff>
                  </to>
                </anchor>
              </controlPr>
            </control>
          </mc:Choice>
        </mc:AlternateContent>
        <mc:AlternateContent xmlns:mc="http://schemas.openxmlformats.org/markup-compatibility/2006">
          <mc:Choice Requires="x14">
            <control shapeId="3157" r:id="rId88" name="Button 85">
              <controlPr defaultSize="0" print="0" autoFill="0" autoPict="0" macro="[0]!opentextblock">
                <anchor moveWithCells="1" sizeWithCells="1">
                  <from>
                    <xdr:col>25</xdr:col>
                    <xdr:colOff>57150</xdr:colOff>
                    <xdr:row>98</xdr:row>
                    <xdr:rowOff>57150</xdr:rowOff>
                  </from>
                  <to>
                    <xdr:col>25</xdr:col>
                    <xdr:colOff>1123950</xdr:colOff>
                    <xdr:row>98</xdr:row>
                    <xdr:rowOff>257175</xdr:rowOff>
                  </to>
                </anchor>
              </controlPr>
            </control>
          </mc:Choice>
        </mc:AlternateContent>
        <mc:AlternateContent xmlns:mc="http://schemas.openxmlformats.org/markup-compatibility/2006">
          <mc:Choice Requires="x14">
            <control shapeId="3158" r:id="rId89" name="Button 86">
              <controlPr defaultSize="0" print="0" autoFill="0" autoPict="0" macro="[0]!opentextblock">
                <anchor moveWithCells="1" sizeWithCells="1">
                  <from>
                    <xdr:col>25</xdr:col>
                    <xdr:colOff>57150</xdr:colOff>
                    <xdr:row>99</xdr:row>
                    <xdr:rowOff>57150</xdr:rowOff>
                  </from>
                  <to>
                    <xdr:col>25</xdr:col>
                    <xdr:colOff>1123950</xdr:colOff>
                    <xdr:row>99</xdr:row>
                    <xdr:rowOff>257175</xdr:rowOff>
                  </to>
                </anchor>
              </controlPr>
            </control>
          </mc:Choice>
        </mc:AlternateContent>
        <mc:AlternateContent xmlns:mc="http://schemas.openxmlformats.org/markup-compatibility/2006">
          <mc:Choice Requires="x14">
            <control shapeId="3159" r:id="rId90" name="Button 87">
              <controlPr defaultSize="0" print="0" autoFill="0" autoPict="0" macro="[0]!opentextblock">
                <anchor moveWithCells="1" sizeWithCells="1">
                  <from>
                    <xdr:col>25</xdr:col>
                    <xdr:colOff>57150</xdr:colOff>
                    <xdr:row>100</xdr:row>
                    <xdr:rowOff>57150</xdr:rowOff>
                  </from>
                  <to>
                    <xdr:col>25</xdr:col>
                    <xdr:colOff>1123950</xdr:colOff>
                    <xdr:row>100</xdr:row>
                    <xdr:rowOff>257175</xdr:rowOff>
                  </to>
                </anchor>
              </controlPr>
            </control>
          </mc:Choice>
        </mc:AlternateContent>
        <mc:AlternateContent xmlns:mc="http://schemas.openxmlformats.org/markup-compatibility/2006">
          <mc:Choice Requires="x14">
            <control shapeId="3160" r:id="rId91" name="Button 88">
              <controlPr defaultSize="0" print="0" autoFill="0" autoPict="0" macro="[0]!opentextblock">
                <anchor moveWithCells="1" sizeWithCells="1">
                  <from>
                    <xdr:col>25</xdr:col>
                    <xdr:colOff>57150</xdr:colOff>
                    <xdr:row>101</xdr:row>
                    <xdr:rowOff>57150</xdr:rowOff>
                  </from>
                  <to>
                    <xdr:col>25</xdr:col>
                    <xdr:colOff>1123950</xdr:colOff>
                    <xdr:row>101</xdr:row>
                    <xdr:rowOff>257175</xdr:rowOff>
                  </to>
                </anchor>
              </controlPr>
            </control>
          </mc:Choice>
        </mc:AlternateContent>
        <mc:AlternateContent xmlns:mc="http://schemas.openxmlformats.org/markup-compatibility/2006">
          <mc:Choice Requires="x14">
            <control shapeId="3161" r:id="rId92" name="Button 89">
              <controlPr defaultSize="0" print="0" autoFill="0" autoPict="0" macro="[0]!opentextblock">
                <anchor moveWithCells="1" sizeWithCells="1">
                  <from>
                    <xdr:col>25</xdr:col>
                    <xdr:colOff>57150</xdr:colOff>
                    <xdr:row>102</xdr:row>
                    <xdr:rowOff>57150</xdr:rowOff>
                  </from>
                  <to>
                    <xdr:col>25</xdr:col>
                    <xdr:colOff>1123950</xdr:colOff>
                    <xdr:row>102</xdr:row>
                    <xdr:rowOff>257175</xdr:rowOff>
                  </to>
                </anchor>
              </controlPr>
            </control>
          </mc:Choice>
        </mc:AlternateContent>
        <mc:AlternateContent xmlns:mc="http://schemas.openxmlformats.org/markup-compatibility/2006">
          <mc:Choice Requires="x14">
            <control shapeId="3162" r:id="rId93" name="Button 90">
              <controlPr defaultSize="0" print="0" autoFill="0" autoPict="0" macro="[0]!opentextblock">
                <anchor moveWithCells="1" sizeWithCells="1">
                  <from>
                    <xdr:col>25</xdr:col>
                    <xdr:colOff>57150</xdr:colOff>
                    <xdr:row>103</xdr:row>
                    <xdr:rowOff>57150</xdr:rowOff>
                  </from>
                  <to>
                    <xdr:col>25</xdr:col>
                    <xdr:colOff>1123950</xdr:colOff>
                    <xdr:row>103</xdr:row>
                    <xdr:rowOff>257175</xdr:rowOff>
                  </to>
                </anchor>
              </controlPr>
            </control>
          </mc:Choice>
        </mc:AlternateContent>
        <mc:AlternateContent xmlns:mc="http://schemas.openxmlformats.org/markup-compatibility/2006">
          <mc:Choice Requires="x14">
            <control shapeId="3163" r:id="rId94" name="Button 91">
              <controlPr defaultSize="0" print="0" autoFill="0" autoPict="0" macro="[0]!opentextblock">
                <anchor moveWithCells="1" sizeWithCells="1">
                  <from>
                    <xdr:col>25</xdr:col>
                    <xdr:colOff>57150</xdr:colOff>
                    <xdr:row>104</xdr:row>
                    <xdr:rowOff>57150</xdr:rowOff>
                  </from>
                  <to>
                    <xdr:col>25</xdr:col>
                    <xdr:colOff>1123950</xdr:colOff>
                    <xdr:row>104</xdr:row>
                    <xdr:rowOff>257175</xdr:rowOff>
                  </to>
                </anchor>
              </controlPr>
            </control>
          </mc:Choice>
        </mc:AlternateContent>
        <mc:AlternateContent xmlns:mc="http://schemas.openxmlformats.org/markup-compatibility/2006">
          <mc:Choice Requires="x14">
            <control shapeId="3164" r:id="rId95" name="Button 92">
              <controlPr defaultSize="0" print="0" autoFill="0" autoPict="0" macro="[0]!opentextblock">
                <anchor moveWithCells="1" sizeWithCells="1">
                  <from>
                    <xdr:col>25</xdr:col>
                    <xdr:colOff>57150</xdr:colOff>
                    <xdr:row>105</xdr:row>
                    <xdr:rowOff>57150</xdr:rowOff>
                  </from>
                  <to>
                    <xdr:col>25</xdr:col>
                    <xdr:colOff>1123950</xdr:colOff>
                    <xdr:row>105</xdr:row>
                    <xdr:rowOff>257175</xdr:rowOff>
                  </to>
                </anchor>
              </controlPr>
            </control>
          </mc:Choice>
        </mc:AlternateContent>
        <mc:AlternateContent xmlns:mc="http://schemas.openxmlformats.org/markup-compatibility/2006">
          <mc:Choice Requires="x14">
            <control shapeId="3165" r:id="rId96" name="Button 93">
              <controlPr defaultSize="0" print="0" autoFill="0" autoPict="0" macro="[0]!opentextblock">
                <anchor moveWithCells="1" sizeWithCells="1">
                  <from>
                    <xdr:col>25</xdr:col>
                    <xdr:colOff>57150</xdr:colOff>
                    <xdr:row>106</xdr:row>
                    <xdr:rowOff>57150</xdr:rowOff>
                  </from>
                  <to>
                    <xdr:col>25</xdr:col>
                    <xdr:colOff>1123950</xdr:colOff>
                    <xdr:row>106</xdr:row>
                    <xdr:rowOff>257175</xdr:rowOff>
                  </to>
                </anchor>
              </controlPr>
            </control>
          </mc:Choice>
        </mc:AlternateContent>
        <mc:AlternateContent xmlns:mc="http://schemas.openxmlformats.org/markup-compatibility/2006">
          <mc:Choice Requires="x14">
            <control shapeId="3166" r:id="rId97" name="Button 94">
              <controlPr defaultSize="0" print="0" autoFill="0" autoPict="0" macro="[0]!opentextblock">
                <anchor moveWithCells="1" sizeWithCells="1">
                  <from>
                    <xdr:col>25</xdr:col>
                    <xdr:colOff>57150</xdr:colOff>
                    <xdr:row>107</xdr:row>
                    <xdr:rowOff>57150</xdr:rowOff>
                  </from>
                  <to>
                    <xdr:col>25</xdr:col>
                    <xdr:colOff>1123950</xdr:colOff>
                    <xdr:row>107</xdr:row>
                    <xdr:rowOff>257175</xdr:rowOff>
                  </to>
                </anchor>
              </controlPr>
            </control>
          </mc:Choice>
        </mc:AlternateContent>
        <mc:AlternateContent xmlns:mc="http://schemas.openxmlformats.org/markup-compatibility/2006">
          <mc:Choice Requires="x14">
            <control shapeId="3167" r:id="rId98" name="Button 95">
              <controlPr defaultSize="0" print="0" autoFill="0" autoPict="0" macro="[0]!opentextblock">
                <anchor moveWithCells="1" sizeWithCells="1">
                  <from>
                    <xdr:col>25</xdr:col>
                    <xdr:colOff>57150</xdr:colOff>
                    <xdr:row>108</xdr:row>
                    <xdr:rowOff>57150</xdr:rowOff>
                  </from>
                  <to>
                    <xdr:col>25</xdr:col>
                    <xdr:colOff>1123950</xdr:colOff>
                    <xdr:row>108</xdr:row>
                    <xdr:rowOff>257175</xdr:rowOff>
                  </to>
                </anchor>
              </controlPr>
            </control>
          </mc:Choice>
        </mc:AlternateContent>
        <mc:AlternateContent xmlns:mc="http://schemas.openxmlformats.org/markup-compatibility/2006">
          <mc:Choice Requires="x14">
            <control shapeId="3168" r:id="rId99" name="Button 96">
              <controlPr defaultSize="0" print="0" autoFill="0" autoPict="0" macro="[0]!opentextblock">
                <anchor moveWithCells="1" sizeWithCells="1">
                  <from>
                    <xdr:col>25</xdr:col>
                    <xdr:colOff>57150</xdr:colOff>
                    <xdr:row>109</xdr:row>
                    <xdr:rowOff>57150</xdr:rowOff>
                  </from>
                  <to>
                    <xdr:col>25</xdr:col>
                    <xdr:colOff>1123950</xdr:colOff>
                    <xdr:row>109</xdr:row>
                    <xdr:rowOff>257175</xdr:rowOff>
                  </to>
                </anchor>
              </controlPr>
            </control>
          </mc:Choice>
        </mc:AlternateContent>
        <mc:AlternateContent xmlns:mc="http://schemas.openxmlformats.org/markup-compatibility/2006">
          <mc:Choice Requires="x14">
            <control shapeId="3169" r:id="rId100" name="Button 97">
              <controlPr defaultSize="0" print="0" autoFill="0" autoPict="0" macro="[0]!opentextblock">
                <anchor moveWithCells="1" sizeWithCells="1">
                  <from>
                    <xdr:col>25</xdr:col>
                    <xdr:colOff>57150</xdr:colOff>
                    <xdr:row>110</xdr:row>
                    <xdr:rowOff>57150</xdr:rowOff>
                  </from>
                  <to>
                    <xdr:col>25</xdr:col>
                    <xdr:colOff>1123950</xdr:colOff>
                    <xdr:row>110</xdr:row>
                    <xdr:rowOff>257175</xdr:rowOff>
                  </to>
                </anchor>
              </controlPr>
            </control>
          </mc:Choice>
        </mc:AlternateContent>
        <mc:AlternateContent xmlns:mc="http://schemas.openxmlformats.org/markup-compatibility/2006">
          <mc:Choice Requires="x14">
            <control shapeId="3170" r:id="rId101" name="Button 98">
              <controlPr defaultSize="0" print="0" autoFill="0" autoPict="0" macro="[0]!opentextblock">
                <anchor moveWithCells="1" sizeWithCells="1">
                  <from>
                    <xdr:col>25</xdr:col>
                    <xdr:colOff>57150</xdr:colOff>
                    <xdr:row>111</xdr:row>
                    <xdr:rowOff>57150</xdr:rowOff>
                  </from>
                  <to>
                    <xdr:col>25</xdr:col>
                    <xdr:colOff>1123950</xdr:colOff>
                    <xdr:row>111</xdr:row>
                    <xdr:rowOff>257175</xdr:rowOff>
                  </to>
                </anchor>
              </controlPr>
            </control>
          </mc:Choice>
        </mc:AlternateContent>
        <mc:AlternateContent xmlns:mc="http://schemas.openxmlformats.org/markup-compatibility/2006">
          <mc:Choice Requires="x14">
            <control shapeId="3171" r:id="rId102" name="Button 99">
              <controlPr defaultSize="0" print="0" autoFill="0" autoPict="0" macro="[0]!opentextblock">
                <anchor moveWithCells="1" sizeWithCells="1">
                  <from>
                    <xdr:col>25</xdr:col>
                    <xdr:colOff>57150</xdr:colOff>
                    <xdr:row>112</xdr:row>
                    <xdr:rowOff>57150</xdr:rowOff>
                  </from>
                  <to>
                    <xdr:col>25</xdr:col>
                    <xdr:colOff>1123950</xdr:colOff>
                    <xdr:row>112</xdr:row>
                    <xdr:rowOff>257175</xdr:rowOff>
                  </to>
                </anchor>
              </controlPr>
            </control>
          </mc:Choice>
        </mc:AlternateContent>
        <mc:AlternateContent xmlns:mc="http://schemas.openxmlformats.org/markup-compatibility/2006">
          <mc:Choice Requires="x14">
            <control shapeId="3172" r:id="rId103" name="Button 100">
              <controlPr defaultSize="0" print="0" autoFill="0" autoPict="0" macro="[0]!opentextblock">
                <anchor moveWithCells="1" sizeWithCells="1">
                  <from>
                    <xdr:col>25</xdr:col>
                    <xdr:colOff>57150</xdr:colOff>
                    <xdr:row>113</xdr:row>
                    <xdr:rowOff>57150</xdr:rowOff>
                  </from>
                  <to>
                    <xdr:col>25</xdr:col>
                    <xdr:colOff>1123950</xdr:colOff>
                    <xdr:row>113</xdr:row>
                    <xdr:rowOff>257175</xdr:rowOff>
                  </to>
                </anchor>
              </controlPr>
            </control>
          </mc:Choice>
        </mc:AlternateContent>
        <mc:AlternateContent xmlns:mc="http://schemas.openxmlformats.org/markup-compatibility/2006">
          <mc:Choice Requires="x14">
            <control shapeId="3173" r:id="rId104" name="Button 101">
              <controlPr defaultSize="0" print="0" autoFill="0" autoPict="0" macro="[0]!opentextblock">
                <anchor moveWithCells="1" sizeWithCells="1">
                  <from>
                    <xdr:col>25</xdr:col>
                    <xdr:colOff>57150</xdr:colOff>
                    <xdr:row>114</xdr:row>
                    <xdr:rowOff>57150</xdr:rowOff>
                  </from>
                  <to>
                    <xdr:col>25</xdr:col>
                    <xdr:colOff>1123950</xdr:colOff>
                    <xdr:row>114</xdr:row>
                    <xdr:rowOff>257175</xdr:rowOff>
                  </to>
                </anchor>
              </controlPr>
            </control>
          </mc:Choice>
        </mc:AlternateContent>
        <mc:AlternateContent xmlns:mc="http://schemas.openxmlformats.org/markup-compatibility/2006">
          <mc:Choice Requires="x14">
            <control shapeId="3174" r:id="rId105" name="Button 102">
              <controlPr defaultSize="0" print="0" autoFill="0" autoPict="0" macro="[0]!opentextblock">
                <anchor moveWithCells="1" sizeWithCells="1">
                  <from>
                    <xdr:col>25</xdr:col>
                    <xdr:colOff>57150</xdr:colOff>
                    <xdr:row>115</xdr:row>
                    <xdr:rowOff>57150</xdr:rowOff>
                  </from>
                  <to>
                    <xdr:col>25</xdr:col>
                    <xdr:colOff>1123950</xdr:colOff>
                    <xdr:row>115</xdr:row>
                    <xdr:rowOff>257175</xdr:rowOff>
                  </to>
                </anchor>
              </controlPr>
            </control>
          </mc:Choice>
        </mc:AlternateContent>
        <mc:AlternateContent xmlns:mc="http://schemas.openxmlformats.org/markup-compatibility/2006">
          <mc:Choice Requires="x14">
            <control shapeId="3175" r:id="rId106" name="Button 103">
              <controlPr defaultSize="0" print="0" autoFill="0" autoPict="0" macro="[0]!opentextblock">
                <anchor moveWithCells="1" sizeWithCells="1">
                  <from>
                    <xdr:col>25</xdr:col>
                    <xdr:colOff>57150</xdr:colOff>
                    <xdr:row>116</xdr:row>
                    <xdr:rowOff>57150</xdr:rowOff>
                  </from>
                  <to>
                    <xdr:col>25</xdr:col>
                    <xdr:colOff>1123950</xdr:colOff>
                    <xdr:row>116</xdr:row>
                    <xdr:rowOff>257175</xdr:rowOff>
                  </to>
                </anchor>
              </controlPr>
            </control>
          </mc:Choice>
        </mc:AlternateContent>
        <mc:AlternateContent xmlns:mc="http://schemas.openxmlformats.org/markup-compatibility/2006">
          <mc:Choice Requires="x14">
            <control shapeId="3176" r:id="rId107" name="Button 104">
              <controlPr defaultSize="0" print="0" autoFill="0" autoPict="0" macro="[0]!opentextblock">
                <anchor moveWithCells="1" sizeWithCells="1">
                  <from>
                    <xdr:col>25</xdr:col>
                    <xdr:colOff>57150</xdr:colOff>
                    <xdr:row>117</xdr:row>
                    <xdr:rowOff>57150</xdr:rowOff>
                  </from>
                  <to>
                    <xdr:col>25</xdr:col>
                    <xdr:colOff>1123950</xdr:colOff>
                    <xdr:row>117</xdr:row>
                    <xdr:rowOff>257175</xdr:rowOff>
                  </to>
                </anchor>
              </controlPr>
            </control>
          </mc:Choice>
        </mc:AlternateContent>
        <mc:AlternateContent xmlns:mc="http://schemas.openxmlformats.org/markup-compatibility/2006">
          <mc:Choice Requires="x14">
            <control shapeId="3177" r:id="rId108" name="Button 105">
              <controlPr defaultSize="0" print="0" autoFill="0" autoPict="0" macro="[0]!opentextblock">
                <anchor moveWithCells="1" sizeWithCells="1">
                  <from>
                    <xdr:col>25</xdr:col>
                    <xdr:colOff>57150</xdr:colOff>
                    <xdr:row>118</xdr:row>
                    <xdr:rowOff>57150</xdr:rowOff>
                  </from>
                  <to>
                    <xdr:col>25</xdr:col>
                    <xdr:colOff>1123950</xdr:colOff>
                    <xdr:row>118</xdr:row>
                    <xdr:rowOff>257175</xdr:rowOff>
                  </to>
                </anchor>
              </controlPr>
            </control>
          </mc:Choice>
        </mc:AlternateContent>
        <mc:AlternateContent xmlns:mc="http://schemas.openxmlformats.org/markup-compatibility/2006">
          <mc:Choice Requires="x14">
            <control shapeId="3178" r:id="rId109" name="Button 106">
              <controlPr defaultSize="0" print="0" autoFill="0" autoPict="0" macro="[0]!opentextblock">
                <anchor moveWithCells="1" sizeWithCells="1">
                  <from>
                    <xdr:col>25</xdr:col>
                    <xdr:colOff>57150</xdr:colOff>
                    <xdr:row>119</xdr:row>
                    <xdr:rowOff>57150</xdr:rowOff>
                  </from>
                  <to>
                    <xdr:col>25</xdr:col>
                    <xdr:colOff>1123950</xdr:colOff>
                    <xdr:row>119</xdr:row>
                    <xdr:rowOff>257175</xdr:rowOff>
                  </to>
                </anchor>
              </controlPr>
            </control>
          </mc:Choice>
        </mc:AlternateContent>
        <mc:AlternateContent xmlns:mc="http://schemas.openxmlformats.org/markup-compatibility/2006">
          <mc:Choice Requires="x14">
            <control shapeId="3179" r:id="rId110" name="Button 107">
              <controlPr defaultSize="0" print="0" autoFill="0" autoPict="0" macro="[0]!opentextblock">
                <anchor moveWithCells="1" sizeWithCells="1">
                  <from>
                    <xdr:col>25</xdr:col>
                    <xdr:colOff>57150</xdr:colOff>
                    <xdr:row>120</xdr:row>
                    <xdr:rowOff>57150</xdr:rowOff>
                  </from>
                  <to>
                    <xdr:col>25</xdr:col>
                    <xdr:colOff>1123950</xdr:colOff>
                    <xdr:row>120</xdr:row>
                    <xdr:rowOff>257175</xdr:rowOff>
                  </to>
                </anchor>
              </controlPr>
            </control>
          </mc:Choice>
        </mc:AlternateContent>
        <mc:AlternateContent xmlns:mc="http://schemas.openxmlformats.org/markup-compatibility/2006">
          <mc:Choice Requires="x14">
            <control shapeId="3180" r:id="rId111" name="Button 108">
              <controlPr defaultSize="0" print="0" autoFill="0" autoPict="0" macro="[0]!opentextblock">
                <anchor moveWithCells="1" sizeWithCells="1">
                  <from>
                    <xdr:col>25</xdr:col>
                    <xdr:colOff>57150</xdr:colOff>
                    <xdr:row>121</xdr:row>
                    <xdr:rowOff>57150</xdr:rowOff>
                  </from>
                  <to>
                    <xdr:col>25</xdr:col>
                    <xdr:colOff>1123950</xdr:colOff>
                    <xdr:row>121</xdr:row>
                    <xdr:rowOff>257175</xdr:rowOff>
                  </to>
                </anchor>
              </controlPr>
            </control>
          </mc:Choice>
        </mc:AlternateContent>
        <mc:AlternateContent xmlns:mc="http://schemas.openxmlformats.org/markup-compatibility/2006">
          <mc:Choice Requires="x14">
            <control shapeId="3181" r:id="rId112" name="Button 109">
              <controlPr defaultSize="0" print="0" autoFill="0" autoPict="0" macro="[0]!opentextblock">
                <anchor moveWithCells="1" sizeWithCells="1">
                  <from>
                    <xdr:col>25</xdr:col>
                    <xdr:colOff>57150</xdr:colOff>
                    <xdr:row>122</xdr:row>
                    <xdr:rowOff>57150</xdr:rowOff>
                  </from>
                  <to>
                    <xdr:col>25</xdr:col>
                    <xdr:colOff>1123950</xdr:colOff>
                    <xdr:row>122</xdr:row>
                    <xdr:rowOff>257175</xdr:rowOff>
                  </to>
                </anchor>
              </controlPr>
            </control>
          </mc:Choice>
        </mc:AlternateContent>
        <mc:AlternateContent xmlns:mc="http://schemas.openxmlformats.org/markup-compatibility/2006">
          <mc:Choice Requires="x14">
            <control shapeId="3182" r:id="rId113" name="Button 110">
              <controlPr defaultSize="0" print="0" autoFill="0" autoPict="0" macro="[0]!opentextblock">
                <anchor moveWithCells="1" sizeWithCells="1">
                  <from>
                    <xdr:col>25</xdr:col>
                    <xdr:colOff>57150</xdr:colOff>
                    <xdr:row>123</xdr:row>
                    <xdr:rowOff>57150</xdr:rowOff>
                  </from>
                  <to>
                    <xdr:col>25</xdr:col>
                    <xdr:colOff>1123950</xdr:colOff>
                    <xdr:row>123</xdr:row>
                    <xdr:rowOff>257175</xdr:rowOff>
                  </to>
                </anchor>
              </controlPr>
            </control>
          </mc:Choice>
        </mc:AlternateContent>
        <mc:AlternateContent xmlns:mc="http://schemas.openxmlformats.org/markup-compatibility/2006">
          <mc:Choice Requires="x14">
            <control shapeId="3183" r:id="rId114" name="Button 111">
              <controlPr defaultSize="0" print="0" autoFill="0" autoPict="0" macro="[0]!opentextblock">
                <anchor moveWithCells="1" sizeWithCells="1">
                  <from>
                    <xdr:col>25</xdr:col>
                    <xdr:colOff>57150</xdr:colOff>
                    <xdr:row>124</xdr:row>
                    <xdr:rowOff>57150</xdr:rowOff>
                  </from>
                  <to>
                    <xdr:col>25</xdr:col>
                    <xdr:colOff>1123950</xdr:colOff>
                    <xdr:row>124</xdr:row>
                    <xdr:rowOff>257175</xdr:rowOff>
                  </to>
                </anchor>
              </controlPr>
            </control>
          </mc:Choice>
        </mc:AlternateContent>
        <mc:AlternateContent xmlns:mc="http://schemas.openxmlformats.org/markup-compatibility/2006">
          <mc:Choice Requires="x14">
            <control shapeId="3184" r:id="rId115" name="Button 112">
              <controlPr defaultSize="0" print="0" autoFill="0" autoPict="0" macro="[0]!opentextblock">
                <anchor moveWithCells="1" sizeWithCells="1">
                  <from>
                    <xdr:col>25</xdr:col>
                    <xdr:colOff>57150</xdr:colOff>
                    <xdr:row>125</xdr:row>
                    <xdr:rowOff>57150</xdr:rowOff>
                  </from>
                  <to>
                    <xdr:col>25</xdr:col>
                    <xdr:colOff>1123950</xdr:colOff>
                    <xdr:row>125</xdr:row>
                    <xdr:rowOff>257175</xdr:rowOff>
                  </to>
                </anchor>
              </controlPr>
            </control>
          </mc:Choice>
        </mc:AlternateContent>
        <mc:AlternateContent xmlns:mc="http://schemas.openxmlformats.org/markup-compatibility/2006">
          <mc:Choice Requires="x14">
            <control shapeId="3185" r:id="rId116" name="Button 113">
              <controlPr defaultSize="0" print="0" autoFill="0" autoPict="0" macro="[0]!opentextblock">
                <anchor moveWithCells="1" sizeWithCells="1">
                  <from>
                    <xdr:col>25</xdr:col>
                    <xdr:colOff>57150</xdr:colOff>
                    <xdr:row>126</xdr:row>
                    <xdr:rowOff>57150</xdr:rowOff>
                  </from>
                  <to>
                    <xdr:col>25</xdr:col>
                    <xdr:colOff>1123950</xdr:colOff>
                    <xdr:row>126</xdr:row>
                    <xdr:rowOff>257175</xdr:rowOff>
                  </to>
                </anchor>
              </controlPr>
            </control>
          </mc:Choice>
        </mc:AlternateContent>
        <mc:AlternateContent xmlns:mc="http://schemas.openxmlformats.org/markup-compatibility/2006">
          <mc:Choice Requires="x14">
            <control shapeId="3186" r:id="rId117" name="Button 114">
              <controlPr defaultSize="0" print="0" autoFill="0" autoPict="0" macro="[0]!opentextblock">
                <anchor moveWithCells="1" sizeWithCells="1">
                  <from>
                    <xdr:col>25</xdr:col>
                    <xdr:colOff>57150</xdr:colOff>
                    <xdr:row>127</xdr:row>
                    <xdr:rowOff>57150</xdr:rowOff>
                  </from>
                  <to>
                    <xdr:col>25</xdr:col>
                    <xdr:colOff>1123950</xdr:colOff>
                    <xdr:row>127</xdr:row>
                    <xdr:rowOff>257175</xdr:rowOff>
                  </to>
                </anchor>
              </controlPr>
            </control>
          </mc:Choice>
        </mc:AlternateContent>
        <mc:AlternateContent xmlns:mc="http://schemas.openxmlformats.org/markup-compatibility/2006">
          <mc:Choice Requires="x14">
            <control shapeId="3187" r:id="rId118" name="Button 115">
              <controlPr defaultSize="0" print="0" autoFill="0" autoPict="0" macro="[0]!opentextblock">
                <anchor moveWithCells="1" sizeWithCells="1">
                  <from>
                    <xdr:col>25</xdr:col>
                    <xdr:colOff>57150</xdr:colOff>
                    <xdr:row>128</xdr:row>
                    <xdr:rowOff>57150</xdr:rowOff>
                  </from>
                  <to>
                    <xdr:col>25</xdr:col>
                    <xdr:colOff>1123950</xdr:colOff>
                    <xdr:row>128</xdr:row>
                    <xdr:rowOff>257175</xdr:rowOff>
                  </to>
                </anchor>
              </controlPr>
            </control>
          </mc:Choice>
        </mc:AlternateContent>
        <mc:AlternateContent xmlns:mc="http://schemas.openxmlformats.org/markup-compatibility/2006">
          <mc:Choice Requires="x14">
            <control shapeId="3188" r:id="rId119" name="Button 116">
              <controlPr defaultSize="0" print="0" autoFill="0" autoPict="0" macro="[0]!opentextblock">
                <anchor moveWithCells="1" sizeWithCells="1">
                  <from>
                    <xdr:col>25</xdr:col>
                    <xdr:colOff>57150</xdr:colOff>
                    <xdr:row>129</xdr:row>
                    <xdr:rowOff>57150</xdr:rowOff>
                  </from>
                  <to>
                    <xdr:col>25</xdr:col>
                    <xdr:colOff>1123950</xdr:colOff>
                    <xdr:row>129</xdr:row>
                    <xdr:rowOff>257175</xdr:rowOff>
                  </to>
                </anchor>
              </controlPr>
            </control>
          </mc:Choice>
        </mc:AlternateContent>
        <mc:AlternateContent xmlns:mc="http://schemas.openxmlformats.org/markup-compatibility/2006">
          <mc:Choice Requires="x14">
            <control shapeId="3189" r:id="rId120" name="Button 117">
              <controlPr defaultSize="0" print="0" autoFill="0" autoPict="0" macro="[0]!opentextblock">
                <anchor moveWithCells="1" sizeWithCells="1">
                  <from>
                    <xdr:col>25</xdr:col>
                    <xdr:colOff>57150</xdr:colOff>
                    <xdr:row>130</xdr:row>
                    <xdr:rowOff>57150</xdr:rowOff>
                  </from>
                  <to>
                    <xdr:col>25</xdr:col>
                    <xdr:colOff>1123950</xdr:colOff>
                    <xdr:row>130</xdr:row>
                    <xdr:rowOff>257175</xdr:rowOff>
                  </to>
                </anchor>
              </controlPr>
            </control>
          </mc:Choice>
        </mc:AlternateContent>
        <mc:AlternateContent xmlns:mc="http://schemas.openxmlformats.org/markup-compatibility/2006">
          <mc:Choice Requires="x14">
            <control shapeId="3190" r:id="rId121" name="Button 118">
              <controlPr defaultSize="0" print="0" autoFill="0" autoPict="0" macro="[0]!opentextblock">
                <anchor moveWithCells="1" sizeWithCells="1">
                  <from>
                    <xdr:col>25</xdr:col>
                    <xdr:colOff>57150</xdr:colOff>
                    <xdr:row>131</xdr:row>
                    <xdr:rowOff>57150</xdr:rowOff>
                  </from>
                  <to>
                    <xdr:col>25</xdr:col>
                    <xdr:colOff>1123950</xdr:colOff>
                    <xdr:row>131</xdr:row>
                    <xdr:rowOff>257175</xdr:rowOff>
                  </to>
                </anchor>
              </controlPr>
            </control>
          </mc:Choice>
        </mc:AlternateContent>
        <mc:AlternateContent xmlns:mc="http://schemas.openxmlformats.org/markup-compatibility/2006">
          <mc:Choice Requires="x14">
            <control shapeId="3191" r:id="rId122" name="Button 119">
              <controlPr defaultSize="0" print="0" autoFill="0" autoPict="0" macro="[0]!opentextblock">
                <anchor moveWithCells="1" sizeWithCells="1">
                  <from>
                    <xdr:col>25</xdr:col>
                    <xdr:colOff>57150</xdr:colOff>
                    <xdr:row>132</xdr:row>
                    <xdr:rowOff>57150</xdr:rowOff>
                  </from>
                  <to>
                    <xdr:col>25</xdr:col>
                    <xdr:colOff>1123950</xdr:colOff>
                    <xdr:row>132</xdr:row>
                    <xdr:rowOff>257175</xdr:rowOff>
                  </to>
                </anchor>
              </controlPr>
            </control>
          </mc:Choice>
        </mc:AlternateContent>
        <mc:AlternateContent xmlns:mc="http://schemas.openxmlformats.org/markup-compatibility/2006">
          <mc:Choice Requires="x14">
            <control shapeId="3192" r:id="rId123" name="Button 120">
              <controlPr defaultSize="0" print="0" autoFill="0" autoPict="0" macro="[0]!opentextblock">
                <anchor moveWithCells="1" sizeWithCells="1">
                  <from>
                    <xdr:col>25</xdr:col>
                    <xdr:colOff>57150</xdr:colOff>
                    <xdr:row>133</xdr:row>
                    <xdr:rowOff>57150</xdr:rowOff>
                  </from>
                  <to>
                    <xdr:col>25</xdr:col>
                    <xdr:colOff>1123950</xdr:colOff>
                    <xdr:row>133</xdr:row>
                    <xdr:rowOff>257175</xdr:rowOff>
                  </to>
                </anchor>
              </controlPr>
            </control>
          </mc:Choice>
        </mc:AlternateContent>
        <mc:AlternateContent xmlns:mc="http://schemas.openxmlformats.org/markup-compatibility/2006">
          <mc:Choice Requires="x14">
            <control shapeId="3193" r:id="rId124" name="Button 121">
              <controlPr defaultSize="0" print="0" autoFill="0" autoPict="0" macro="[0]!opentextblock">
                <anchor moveWithCells="1" sizeWithCells="1">
                  <from>
                    <xdr:col>25</xdr:col>
                    <xdr:colOff>57150</xdr:colOff>
                    <xdr:row>134</xdr:row>
                    <xdr:rowOff>57150</xdr:rowOff>
                  </from>
                  <to>
                    <xdr:col>25</xdr:col>
                    <xdr:colOff>1123950</xdr:colOff>
                    <xdr:row>134</xdr:row>
                    <xdr:rowOff>257175</xdr:rowOff>
                  </to>
                </anchor>
              </controlPr>
            </control>
          </mc:Choice>
        </mc:AlternateContent>
        <mc:AlternateContent xmlns:mc="http://schemas.openxmlformats.org/markup-compatibility/2006">
          <mc:Choice Requires="x14">
            <control shapeId="3194" r:id="rId125" name="Button 122">
              <controlPr defaultSize="0" print="0" autoFill="0" autoPict="0" macro="[0]!opentextblock">
                <anchor moveWithCells="1" sizeWithCells="1">
                  <from>
                    <xdr:col>25</xdr:col>
                    <xdr:colOff>57150</xdr:colOff>
                    <xdr:row>135</xdr:row>
                    <xdr:rowOff>57150</xdr:rowOff>
                  </from>
                  <to>
                    <xdr:col>25</xdr:col>
                    <xdr:colOff>1123950</xdr:colOff>
                    <xdr:row>135</xdr:row>
                    <xdr:rowOff>257175</xdr:rowOff>
                  </to>
                </anchor>
              </controlPr>
            </control>
          </mc:Choice>
        </mc:AlternateContent>
        <mc:AlternateContent xmlns:mc="http://schemas.openxmlformats.org/markup-compatibility/2006">
          <mc:Choice Requires="x14">
            <control shapeId="3195" r:id="rId126" name="Button 123">
              <controlPr defaultSize="0" print="0" autoFill="0" autoPict="0" macro="[0]!opentextblock">
                <anchor moveWithCells="1" sizeWithCells="1">
                  <from>
                    <xdr:col>25</xdr:col>
                    <xdr:colOff>57150</xdr:colOff>
                    <xdr:row>136</xdr:row>
                    <xdr:rowOff>57150</xdr:rowOff>
                  </from>
                  <to>
                    <xdr:col>25</xdr:col>
                    <xdr:colOff>1123950</xdr:colOff>
                    <xdr:row>136</xdr:row>
                    <xdr:rowOff>257175</xdr:rowOff>
                  </to>
                </anchor>
              </controlPr>
            </control>
          </mc:Choice>
        </mc:AlternateContent>
        <mc:AlternateContent xmlns:mc="http://schemas.openxmlformats.org/markup-compatibility/2006">
          <mc:Choice Requires="x14">
            <control shapeId="3196" r:id="rId127" name="Button 124">
              <controlPr defaultSize="0" print="0" autoFill="0" autoPict="0" macro="[0]!opentextblock">
                <anchor moveWithCells="1" sizeWithCells="1">
                  <from>
                    <xdr:col>25</xdr:col>
                    <xdr:colOff>57150</xdr:colOff>
                    <xdr:row>137</xdr:row>
                    <xdr:rowOff>57150</xdr:rowOff>
                  </from>
                  <to>
                    <xdr:col>25</xdr:col>
                    <xdr:colOff>1123950</xdr:colOff>
                    <xdr:row>137</xdr:row>
                    <xdr:rowOff>257175</xdr:rowOff>
                  </to>
                </anchor>
              </controlPr>
            </control>
          </mc:Choice>
        </mc:AlternateContent>
        <mc:AlternateContent xmlns:mc="http://schemas.openxmlformats.org/markup-compatibility/2006">
          <mc:Choice Requires="x14">
            <control shapeId="3197" r:id="rId128" name="Button 125">
              <controlPr defaultSize="0" print="0" autoFill="0" autoPict="0" macro="[0]!opentextblock">
                <anchor moveWithCells="1" sizeWithCells="1">
                  <from>
                    <xdr:col>25</xdr:col>
                    <xdr:colOff>57150</xdr:colOff>
                    <xdr:row>138</xdr:row>
                    <xdr:rowOff>57150</xdr:rowOff>
                  </from>
                  <to>
                    <xdr:col>25</xdr:col>
                    <xdr:colOff>1123950</xdr:colOff>
                    <xdr:row>138</xdr:row>
                    <xdr:rowOff>257175</xdr:rowOff>
                  </to>
                </anchor>
              </controlPr>
            </control>
          </mc:Choice>
        </mc:AlternateContent>
        <mc:AlternateContent xmlns:mc="http://schemas.openxmlformats.org/markup-compatibility/2006">
          <mc:Choice Requires="x14">
            <control shapeId="3198" r:id="rId129" name="Button 126">
              <controlPr defaultSize="0" print="0" autoFill="0" autoPict="0" macro="[0]!opentextblock">
                <anchor moveWithCells="1" sizeWithCells="1">
                  <from>
                    <xdr:col>25</xdr:col>
                    <xdr:colOff>57150</xdr:colOff>
                    <xdr:row>139</xdr:row>
                    <xdr:rowOff>57150</xdr:rowOff>
                  </from>
                  <to>
                    <xdr:col>25</xdr:col>
                    <xdr:colOff>1123950</xdr:colOff>
                    <xdr:row>139</xdr:row>
                    <xdr:rowOff>257175</xdr:rowOff>
                  </to>
                </anchor>
              </controlPr>
            </control>
          </mc:Choice>
        </mc:AlternateContent>
        <mc:AlternateContent xmlns:mc="http://schemas.openxmlformats.org/markup-compatibility/2006">
          <mc:Choice Requires="x14">
            <control shapeId="3199" r:id="rId130" name="Button 127">
              <controlPr defaultSize="0" print="0" autoFill="0" autoPict="0" macro="[0]!opentextblock">
                <anchor moveWithCells="1" sizeWithCells="1">
                  <from>
                    <xdr:col>25</xdr:col>
                    <xdr:colOff>57150</xdr:colOff>
                    <xdr:row>140</xdr:row>
                    <xdr:rowOff>57150</xdr:rowOff>
                  </from>
                  <to>
                    <xdr:col>25</xdr:col>
                    <xdr:colOff>1123950</xdr:colOff>
                    <xdr:row>140</xdr:row>
                    <xdr:rowOff>257175</xdr:rowOff>
                  </to>
                </anchor>
              </controlPr>
            </control>
          </mc:Choice>
        </mc:AlternateContent>
        <mc:AlternateContent xmlns:mc="http://schemas.openxmlformats.org/markup-compatibility/2006">
          <mc:Choice Requires="x14">
            <control shapeId="3200" r:id="rId131" name="Button 128">
              <controlPr defaultSize="0" print="0" autoFill="0" autoPict="0" macro="[0]!opentextblock">
                <anchor moveWithCells="1" sizeWithCells="1">
                  <from>
                    <xdr:col>25</xdr:col>
                    <xdr:colOff>57150</xdr:colOff>
                    <xdr:row>141</xdr:row>
                    <xdr:rowOff>57150</xdr:rowOff>
                  </from>
                  <to>
                    <xdr:col>25</xdr:col>
                    <xdr:colOff>1123950</xdr:colOff>
                    <xdr:row>141</xdr:row>
                    <xdr:rowOff>257175</xdr:rowOff>
                  </to>
                </anchor>
              </controlPr>
            </control>
          </mc:Choice>
        </mc:AlternateContent>
        <mc:AlternateContent xmlns:mc="http://schemas.openxmlformats.org/markup-compatibility/2006">
          <mc:Choice Requires="x14">
            <control shapeId="3201" r:id="rId132" name="Button 129">
              <controlPr defaultSize="0" print="0" autoFill="0" autoPict="0" macro="[0]!opentextblock">
                <anchor moveWithCells="1" sizeWithCells="1">
                  <from>
                    <xdr:col>25</xdr:col>
                    <xdr:colOff>57150</xdr:colOff>
                    <xdr:row>142</xdr:row>
                    <xdr:rowOff>57150</xdr:rowOff>
                  </from>
                  <to>
                    <xdr:col>25</xdr:col>
                    <xdr:colOff>1123950</xdr:colOff>
                    <xdr:row>142</xdr:row>
                    <xdr:rowOff>257175</xdr:rowOff>
                  </to>
                </anchor>
              </controlPr>
            </control>
          </mc:Choice>
        </mc:AlternateContent>
        <mc:AlternateContent xmlns:mc="http://schemas.openxmlformats.org/markup-compatibility/2006">
          <mc:Choice Requires="x14">
            <control shapeId="3202" r:id="rId133" name="Button 130">
              <controlPr defaultSize="0" print="0" autoFill="0" autoPict="0" macro="[0]!opentextblock">
                <anchor moveWithCells="1" sizeWithCells="1">
                  <from>
                    <xdr:col>25</xdr:col>
                    <xdr:colOff>57150</xdr:colOff>
                    <xdr:row>143</xdr:row>
                    <xdr:rowOff>57150</xdr:rowOff>
                  </from>
                  <to>
                    <xdr:col>25</xdr:col>
                    <xdr:colOff>1123950</xdr:colOff>
                    <xdr:row>143</xdr:row>
                    <xdr:rowOff>257175</xdr:rowOff>
                  </to>
                </anchor>
              </controlPr>
            </control>
          </mc:Choice>
        </mc:AlternateContent>
        <mc:AlternateContent xmlns:mc="http://schemas.openxmlformats.org/markup-compatibility/2006">
          <mc:Choice Requires="x14">
            <control shapeId="3203" r:id="rId134" name="Button 131">
              <controlPr defaultSize="0" print="0" autoFill="0" autoPict="0" macro="[0]!opentextblock">
                <anchor moveWithCells="1" sizeWithCells="1">
                  <from>
                    <xdr:col>25</xdr:col>
                    <xdr:colOff>57150</xdr:colOff>
                    <xdr:row>144</xdr:row>
                    <xdr:rowOff>57150</xdr:rowOff>
                  </from>
                  <to>
                    <xdr:col>25</xdr:col>
                    <xdr:colOff>1123950</xdr:colOff>
                    <xdr:row>144</xdr:row>
                    <xdr:rowOff>257175</xdr:rowOff>
                  </to>
                </anchor>
              </controlPr>
            </control>
          </mc:Choice>
        </mc:AlternateContent>
        <mc:AlternateContent xmlns:mc="http://schemas.openxmlformats.org/markup-compatibility/2006">
          <mc:Choice Requires="x14">
            <control shapeId="3204" r:id="rId135" name="Button 132">
              <controlPr defaultSize="0" print="0" autoFill="0" autoPict="0" macro="[0]!opentextblock">
                <anchor moveWithCells="1" sizeWithCells="1">
                  <from>
                    <xdr:col>25</xdr:col>
                    <xdr:colOff>57150</xdr:colOff>
                    <xdr:row>145</xdr:row>
                    <xdr:rowOff>57150</xdr:rowOff>
                  </from>
                  <to>
                    <xdr:col>25</xdr:col>
                    <xdr:colOff>1123950</xdr:colOff>
                    <xdr:row>145</xdr:row>
                    <xdr:rowOff>257175</xdr:rowOff>
                  </to>
                </anchor>
              </controlPr>
            </control>
          </mc:Choice>
        </mc:AlternateContent>
        <mc:AlternateContent xmlns:mc="http://schemas.openxmlformats.org/markup-compatibility/2006">
          <mc:Choice Requires="x14">
            <control shapeId="3205" r:id="rId136" name="Button 133">
              <controlPr defaultSize="0" print="0" autoFill="0" autoPict="0" macro="[0]!opentextblock">
                <anchor moveWithCells="1" sizeWithCells="1">
                  <from>
                    <xdr:col>25</xdr:col>
                    <xdr:colOff>57150</xdr:colOff>
                    <xdr:row>146</xdr:row>
                    <xdr:rowOff>57150</xdr:rowOff>
                  </from>
                  <to>
                    <xdr:col>25</xdr:col>
                    <xdr:colOff>1123950</xdr:colOff>
                    <xdr:row>146</xdr:row>
                    <xdr:rowOff>257175</xdr:rowOff>
                  </to>
                </anchor>
              </controlPr>
            </control>
          </mc:Choice>
        </mc:AlternateContent>
        <mc:AlternateContent xmlns:mc="http://schemas.openxmlformats.org/markup-compatibility/2006">
          <mc:Choice Requires="x14">
            <control shapeId="3206" r:id="rId137" name="Button 134">
              <controlPr defaultSize="0" print="0" autoFill="0" autoPict="0" macro="[0]!opentextblock">
                <anchor moveWithCells="1" sizeWithCells="1">
                  <from>
                    <xdr:col>25</xdr:col>
                    <xdr:colOff>57150</xdr:colOff>
                    <xdr:row>147</xdr:row>
                    <xdr:rowOff>57150</xdr:rowOff>
                  </from>
                  <to>
                    <xdr:col>25</xdr:col>
                    <xdr:colOff>1123950</xdr:colOff>
                    <xdr:row>147</xdr:row>
                    <xdr:rowOff>257175</xdr:rowOff>
                  </to>
                </anchor>
              </controlPr>
            </control>
          </mc:Choice>
        </mc:AlternateContent>
        <mc:AlternateContent xmlns:mc="http://schemas.openxmlformats.org/markup-compatibility/2006">
          <mc:Choice Requires="x14">
            <control shapeId="3207" r:id="rId138" name="Button 135">
              <controlPr defaultSize="0" print="0" autoFill="0" autoPict="0" macro="[0]!opentextblock">
                <anchor moveWithCells="1" sizeWithCells="1">
                  <from>
                    <xdr:col>25</xdr:col>
                    <xdr:colOff>57150</xdr:colOff>
                    <xdr:row>148</xdr:row>
                    <xdr:rowOff>57150</xdr:rowOff>
                  </from>
                  <to>
                    <xdr:col>25</xdr:col>
                    <xdr:colOff>1123950</xdr:colOff>
                    <xdr:row>148</xdr:row>
                    <xdr:rowOff>257175</xdr:rowOff>
                  </to>
                </anchor>
              </controlPr>
            </control>
          </mc:Choice>
        </mc:AlternateContent>
        <mc:AlternateContent xmlns:mc="http://schemas.openxmlformats.org/markup-compatibility/2006">
          <mc:Choice Requires="x14">
            <control shapeId="3208" r:id="rId139" name="Button 136">
              <controlPr defaultSize="0" print="0" autoFill="0" autoPict="0" macro="[0]!opentextblock">
                <anchor moveWithCells="1" sizeWithCells="1">
                  <from>
                    <xdr:col>25</xdr:col>
                    <xdr:colOff>57150</xdr:colOff>
                    <xdr:row>149</xdr:row>
                    <xdr:rowOff>57150</xdr:rowOff>
                  </from>
                  <to>
                    <xdr:col>25</xdr:col>
                    <xdr:colOff>1123950</xdr:colOff>
                    <xdr:row>149</xdr:row>
                    <xdr:rowOff>257175</xdr:rowOff>
                  </to>
                </anchor>
              </controlPr>
            </control>
          </mc:Choice>
        </mc:AlternateContent>
        <mc:AlternateContent xmlns:mc="http://schemas.openxmlformats.org/markup-compatibility/2006">
          <mc:Choice Requires="x14">
            <control shapeId="3209" r:id="rId140" name="Button 137">
              <controlPr defaultSize="0" print="0" autoFill="0" autoPict="0" macro="[0]!opentextblock">
                <anchor moveWithCells="1" sizeWithCells="1">
                  <from>
                    <xdr:col>25</xdr:col>
                    <xdr:colOff>57150</xdr:colOff>
                    <xdr:row>150</xdr:row>
                    <xdr:rowOff>57150</xdr:rowOff>
                  </from>
                  <to>
                    <xdr:col>25</xdr:col>
                    <xdr:colOff>1123950</xdr:colOff>
                    <xdr:row>150</xdr:row>
                    <xdr:rowOff>257175</xdr:rowOff>
                  </to>
                </anchor>
              </controlPr>
            </control>
          </mc:Choice>
        </mc:AlternateContent>
        <mc:AlternateContent xmlns:mc="http://schemas.openxmlformats.org/markup-compatibility/2006">
          <mc:Choice Requires="x14">
            <control shapeId="3210" r:id="rId141" name="Button 138">
              <controlPr defaultSize="0" print="0" autoFill="0" autoPict="0" macro="[0]!opentextblock">
                <anchor moveWithCells="1" sizeWithCells="1">
                  <from>
                    <xdr:col>25</xdr:col>
                    <xdr:colOff>57150</xdr:colOff>
                    <xdr:row>151</xdr:row>
                    <xdr:rowOff>57150</xdr:rowOff>
                  </from>
                  <to>
                    <xdr:col>25</xdr:col>
                    <xdr:colOff>1123950</xdr:colOff>
                    <xdr:row>151</xdr:row>
                    <xdr:rowOff>257175</xdr:rowOff>
                  </to>
                </anchor>
              </controlPr>
            </control>
          </mc:Choice>
        </mc:AlternateContent>
        <mc:AlternateContent xmlns:mc="http://schemas.openxmlformats.org/markup-compatibility/2006">
          <mc:Choice Requires="x14">
            <control shapeId="3211" r:id="rId142" name="Button 139">
              <controlPr defaultSize="0" print="0" autoFill="0" autoPict="0" macro="[0]!opentextblock">
                <anchor moveWithCells="1" sizeWithCells="1">
                  <from>
                    <xdr:col>25</xdr:col>
                    <xdr:colOff>57150</xdr:colOff>
                    <xdr:row>152</xdr:row>
                    <xdr:rowOff>57150</xdr:rowOff>
                  </from>
                  <to>
                    <xdr:col>25</xdr:col>
                    <xdr:colOff>1123950</xdr:colOff>
                    <xdr:row>152</xdr:row>
                    <xdr:rowOff>257175</xdr:rowOff>
                  </to>
                </anchor>
              </controlPr>
            </control>
          </mc:Choice>
        </mc:AlternateContent>
        <mc:AlternateContent xmlns:mc="http://schemas.openxmlformats.org/markup-compatibility/2006">
          <mc:Choice Requires="x14">
            <control shapeId="3212" r:id="rId143" name="Button 140">
              <controlPr defaultSize="0" print="0" autoFill="0" autoPict="0" macro="[0]!opentextblock">
                <anchor moveWithCells="1" sizeWithCells="1">
                  <from>
                    <xdr:col>25</xdr:col>
                    <xdr:colOff>57150</xdr:colOff>
                    <xdr:row>153</xdr:row>
                    <xdr:rowOff>57150</xdr:rowOff>
                  </from>
                  <to>
                    <xdr:col>25</xdr:col>
                    <xdr:colOff>1123950</xdr:colOff>
                    <xdr:row>153</xdr:row>
                    <xdr:rowOff>257175</xdr:rowOff>
                  </to>
                </anchor>
              </controlPr>
            </control>
          </mc:Choice>
        </mc:AlternateContent>
        <mc:AlternateContent xmlns:mc="http://schemas.openxmlformats.org/markup-compatibility/2006">
          <mc:Choice Requires="x14">
            <control shapeId="3213" r:id="rId144" name="Button 141">
              <controlPr defaultSize="0" print="0" autoFill="0" autoPict="0" macro="[0]!opentextblock">
                <anchor moveWithCells="1" sizeWithCells="1">
                  <from>
                    <xdr:col>25</xdr:col>
                    <xdr:colOff>57150</xdr:colOff>
                    <xdr:row>154</xdr:row>
                    <xdr:rowOff>57150</xdr:rowOff>
                  </from>
                  <to>
                    <xdr:col>25</xdr:col>
                    <xdr:colOff>1123950</xdr:colOff>
                    <xdr:row>154</xdr:row>
                    <xdr:rowOff>257175</xdr:rowOff>
                  </to>
                </anchor>
              </controlPr>
            </control>
          </mc:Choice>
        </mc:AlternateContent>
        <mc:AlternateContent xmlns:mc="http://schemas.openxmlformats.org/markup-compatibility/2006">
          <mc:Choice Requires="x14">
            <control shapeId="3214" r:id="rId145" name="Button 142">
              <controlPr defaultSize="0" print="0" autoFill="0" autoPict="0" macro="[0]!opentextblock">
                <anchor moveWithCells="1" sizeWithCells="1">
                  <from>
                    <xdr:col>25</xdr:col>
                    <xdr:colOff>57150</xdr:colOff>
                    <xdr:row>155</xdr:row>
                    <xdr:rowOff>57150</xdr:rowOff>
                  </from>
                  <to>
                    <xdr:col>25</xdr:col>
                    <xdr:colOff>1123950</xdr:colOff>
                    <xdr:row>155</xdr:row>
                    <xdr:rowOff>257175</xdr:rowOff>
                  </to>
                </anchor>
              </controlPr>
            </control>
          </mc:Choice>
        </mc:AlternateContent>
        <mc:AlternateContent xmlns:mc="http://schemas.openxmlformats.org/markup-compatibility/2006">
          <mc:Choice Requires="x14">
            <control shapeId="3215" r:id="rId146" name="Button 143">
              <controlPr defaultSize="0" print="0" autoFill="0" autoPict="0" macro="[0]!opentextblock">
                <anchor moveWithCells="1" sizeWithCells="1">
                  <from>
                    <xdr:col>25</xdr:col>
                    <xdr:colOff>57150</xdr:colOff>
                    <xdr:row>156</xdr:row>
                    <xdr:rowOff>57150</xdr:rowOff>
                  </from>
                  <to>
                    <xdr:col>25</xdr:col>
                    <xdr:colOff>1123950</xdr:colOff>
                    <xdr:row>156</xdr:row>
                    <xdr:rowOff>257175</xdr:rowOff>
                  </to>
                </anchor>
              </controlPr>
            </control>
          </mc:Choice>
        </mc:AlternateContent>
        <mc:AlternateContent xmlns:mc="http://schemas.openxmlformats.org/markup-compatibility/2006">
          <mc:Choice Requires="x14">
            <control shapeId="3216" r:id="rId147" name="Button 144">
              <controlPr defaultSize="0" print="0" autoFill="0" autoPict="0" macro="[0]!opentextblock">
                <anchor moveWithCells="1" sizeWithCells="1">
                  <from>
                    <xdr:col>25</xdr:col>
                    <xdr:colOff>57150</xdr:colOff>
                    <xdr:row>157</xdr:row>
                    <xdr:rowOff>57150</xdr:rowOff>
                  </from>
                  <to>
                    <xdr:col>25</xdr:col>
                    <xdr:colOff>1123950</xdr:colOff>
                    <xdr:row>157</xdr:row>
                    <xdr:rowOff>257175</xdr:rowOff>
                  </to>
                </anchor>
              </controlPr>
            </control>
          </mc:Choice>
        </mc:AlternateContent>
        <mc:AlternateContent xmlns:mc="http://schemas.openxmlformats.org/markup-compatibility/2006">
          <mc:Choice Requires="x14">
            <control shapeId="3217" r:id="rId148" name="Button 145">
              <controlPr defaultSize="0" print="0" autoFill="0" autoPict="0" macro="[0]!opentextblock">
                <anchor moveWithCells="1" sizeWithCells="1">
                  <from>
                    <xdr:col>25</xdr:col>
                    <xdr:colOff>57150</xdr:colOff>
                    <xdr:row>158</xdr:row>
                    <xdr:rowOff>57150</xdr:rowOff>
                  </from>
                  <to>
                    <xdr:col>25</xdr:col>
                    <xdr:colOff>1123950</xdr:colOff>
                    <xdr:row>158</xdr:row>
                    <xdr:rowOff>257175</xdr:rowOff>
                  </to>
                </anchor>
              </controlPr>
            </control>
          </mc:Choice>
        </mc:AlternateContent>
        <mc:AlternateContent xmlns:mc="http://schemas.openxmlformats.org/markup-compatibility/2006">
          <mc:Choice Requires="x14">
            <control shapeId="3218" r:id="rId149" name="Button 146">
              <controlPr defaultSize="0" print="0" autoFill="0" autoPict="0" macro="[0]!opentextblock">
                <anchor moveWithCells="1" sizeWithCells="1">
                  <from>
                    <xdr:col>25</xdr:col>
                    <xdr:colOff>57150</xdr:colOff>
                    <xdr:row>159</xdr:row>
                    <xdr:rowOff>57150</xdr:rowOff>
                  </from>
                  <to>
                    <xdr:col>25</xdr:col>
                    <xdr:colOff>1123950</xdr:colOff>
                    <xdr:row>159</xdr:row>
                    <xdr:rowOff>257175</xdr:rowOff>
                  </to>
                </anchor>
              </controlPr>
            </control>
          </mc:Choice>
        </mc:AlternateContent>
        <mc:AlternateContent xmlns:mc="http://schemas.openxmlformats.org/markup-compatibility/2006">
          <mc:Choice Requires="x14">
            <control shapeId="3219" r:id="rId150" name="Button 147">
              <controlPr defaultSize="0" print="0" autoFill="0" autoPict="0" macro="[0]!opentextblock">
                <anchor moveWithCells="1" sizeWithCells="1">
                  <from>
                    <xdr:col>25</xdr:col>
                    <xdr:colOff>57150</xdr:colOff>
                    <xdr:row>160</xdr:row>
                    <xdr:rowOff>57150</xdr:rowOff>
                  </from>
                  <to>
                    <xdr:col>25</xdr:col>
                    <xdr:colOff>1123950</xdr:colOff>
                    <xdr:row>160</xdr:row>
                    <xdr:rowOff>257175</xdr:rowOff>
                  </to>
                </anchor>
              </controlPr>
            </control>
          </mc:Choice>
        </mc:AlternateContent>
        <mc:AlternateContent xmlns:mc="http://schemas.openxmlformats.org/markup-compatibility/2006">
          <mc:Choice Requires="x14">
            <control shapeId="3220" r:id="rId151" name="Button 148">
              <controlPr defaultSize="0" print="0" autoFill="0" autoPict="0" macro="[0]!opentextblock">
                <anchor moveWithCells="1" sizeWithCells="1">
                  <from>
                    <xdr:col>25</xdr:col>
                    <xdr:colOff>57150</xdr:colOff>
                    <xdr:row>161</xdr:row>
                    <xdr:rowOff>57150</xdr:rowOff>
                  </from>
                  <to>
                    <xdr:col>25</xdr:col>
                    <xdr:colOff>1123950</xdr:colOff>
                    <xdr:row>161</xdr:row>
                    <xdr:rowOff>257175</xdr:rowOff>
                  </to>
                </anchor>
              </controlPr>
            </control>
          </mc:Choice>
        </mc:AlternateContent>
        <mc:AlternateContent xmlns:mc="http://schemas.openxmlformats.org/markup-compatibility/2006">
          <mc:Choice Requires="x14">
            <control shapeId="3221" r:id="rId152" name="Button 149">
              <controlPr defaultSize="0" print="0" autoFill="0" autoPict="0" macro="[0]!opentextblock">
                <anchor moveWithCells="1" sizeWithCells="1">
                  <from>
                    <xdr:col>25</xdr:col>
                    <xdr:colOff>57150</xdr:colOff>
                    <xdr:row>162</xdr:row>
                    <xdr:rowOff>57150</xdr:rowOff>
                  </from>
                  <to>
                    <xdr:col>25</xdr:col>
                    <xdr:colOff>1123950</xdr:colOff>
                    <xdr:row>162</xdr:row>
                    <xdr:rowOff>257175</xdr:rowOff>
                  </to>
                </anchor>
              </controlPr>
            </control>
          </mc:Choice>
        </mc:AlternateContent>
        <mc:AlternateContent xmlns:mc="http://schemas.openxmlformats.org/markup-compatibility/2006">
          <mc:Choice Requires="x14">
            <control shapeId="3222" r:id="rId153" name="Button 150">
              <controlPr defaultSize="0" print="0" autoFill="0" autoPict="0" macro="[0]!opentextblock">
                <anchor moveWithCells="1" sizeWithCells="1">
                  <from>
                    <xdr:col>25</xdr:col>
                    <xdr:colOff>57150</xdr:colOff>
                    <xdr:row>163</xdr:row>
                    <xdr:rowOff>57150</xdr:rowOff>
                  </from>
                  <to>
                    <xdr:col>25</xdr:col>
                    <xdr:colOff>1123950</xdr:colOff>
                    <xdr:row>163</xdr:row>
                    <xdr:rowOff>257175</xdr:rowOff>
                  </to>
                </anchor>
              </controlPr>
            </control>
          </mc:Choice>
        </mc:AlternateContent>
        <mc:AlternateContent xmlns:mc="http://schemas.openxmlformats.org/markup-compatibility/2006">
          <mc:Choice Requires="x14">
            <control shapeId="3223" r:id="rId154" name="Button 151">
              <controlPr defaultSize="0" print="0" autoFill="0" autoPict="0" macro="[0]!opentextblock">
                <anchor moveWithCells="1" sizeWithCells="1">
                  <from>
                    <xdr:col>25</xdr:col>
                    <xdr:colOff>57150</xdr:colOff>
                    <xdr:row>164</xdr:row>
                    <xdr:rowOff>57150</xdr:rowOff>
                  </from>
                  <to>
                    <xdr:col>25</xdr:col>
                    <xdr:colOff>1123950</xdr:colOff>
                    <xdr:row>164</xdr:row>
                    <xdr:rowOff>257175</xdr:rowOff>
                  </to>
                </anchor>
              </controlPr>
            </control>
          </mc:Choice>
        </mc:AlternateContent>
        <mc:AlternateContent xmlns:mc="http://schemas.openxmlformats.org/markup-compatibility/2006">
          <mc:Choice Requires="x14">
            <control shapeId="3224" r:id="rId155" name="Button 152">
              <controlPr defaultSize="0" print="0" autoFill="0" autoPict="0" macro="[0]!opentextblock">
                <anchor moveWithCells="1" sizeWithCells="1">
                  <from>
                    <xdr:col>25</xdr:col>
                    <xdr:colOff>57150</xdr:colOff>
                    <xdr:row>165</xdr:row>
                    <xdr:rowOff>57150</xdr:rowOff>
                  </from>
                  <to>
                    <xdr:col>25</xdr:col>
                    <xdr:colOff>1123950</xdr:colOff>
                    <xdr:row>165</xdr:row>
                    <xdr:rowOff>257175</xdr:rowOff>
                  </to>
                </anchor>
              </controlPr>
            </control>
          </mc:Choice>
        </mc:AlternateContent>
        <mc:AlternateContent xmlns:mc="http://schemas.openxmlformats.org/markup-compatibility/2006">
          <mc:Choice Requires="x14">
            <control shapeId="3225" r:id="rId156" name="Button 153">
              <controlPr defaultSize="0" print="0" autoFill="0" autoPict="0" macro="[0]!opentextblock">
                <anchor moveWithCells="1" sizeWithCells="1">
                  <from>
                    <xdr:col>25</xdr:col>
                    <xdr:colOff>57150</xdr:colOff>
                    <xdr:row>166</xdr:row>
                    <xdr:rowOff>57150</xdr:rowOff>
                  </from>
                  <to>
                    <xdr:col>25</xdr:col>
                    <xdr:colOff>1123950</xdr:colOff>
                    <xdr:row>166</xdr:row>
                    <xdr:rowOff>257175</xdr:rowOff>
                  </to>
                </anchor>
              </controlPr>
            </control>
          </mc:Choice>
        </mc:AlternateContent>
        <mc:AlternateContent xmlns:mc="http://schemas.openxmlformats.org/markup-compatibility/2006">
          <mc:Choice Requires="x14">
            <control shapeId="3226" r:id="rId157" name="Button 154">
              <controlPr defaultSize="0" print="0" autoFill="0" autoPict="0" macro="[0]!opentextblock">
                <anchor moveWithCells="1" sizeWithCells="1">
                  <from>
                    <xdr:col>25</xdr:col>
                    <xdr:colOff>57150</xdr:colOff>
                    <xdr:row>167</xdr:row>
                    <xdr:rowOff>57150</xdr:rowOff>
                  </from>
                  <to>
                    <xdr:col>25</xdr:col>
                    <xdr:colOff>1123950</xdr:colOff>
                    <xdr:row>167</xdr:row>
                    <xdr:rowOff>257175</xdr:rowOff>
                  </to>
                </anchor>
              </controlPr>
            </control>
          </mc:Choice>
        </mc:AlternateContent>
        <mc:AlternateContent xmlns:mc="http://schemas.openxmlformats.org/markup-compatibility/2006">
          <mc:Choice Requires="x14">
            <control shapeId="3227" r:id="rId158" name="Button 155">
              <controlPr defaultSize="0" print="0" autoFill="0" autoPict="0" macro="[0]!opentextblock">
                <anchor moveWithCells="1" sizeWithCells="1">
                  <from>
                    <xdr:col>25</xdr:col>
                    <xdr:colOff>57150</xdr:colOff>
                    <xdr:row>168</xdr:row>
                    <xdr:rowOff>57150</xdr:rowOff>
                  </from>
                  <to>
                    <xdr:col>25</xdr:col>
                    <xdr:colOff>1123950</xdr:colOff>
                    <xdr:row>168</xdr:row>
                    <xdr:rowOff>257175</xdr:rowOff>
                  </to>
                </anchor>
              </controlPr>
            </control>
          </mc:Choice>
        </mc:AlternateContent>
        <mc:AlternateContent xmlns:mc="http://schemas.openxmlformats.org/markup-compatibility/2006">
          <mc:Choice Requires="x14">
            <control shapeId="3228" r:id="rId159" name="Button 156">
              <controlPr defaultSize="0" print="0" autoFill="0" autoPict="0" macro="[0]!opentextblock">
                <anchor moveWithCells="1" sizeWithCells="1">
                  <from>
                    <xdr:col>25</xdr:col>
                    <xdr:colOff>57150</xdr:colOff>
                    <xdr:row>169</xdr:row>
                    <xdr:rowOff>57150</xdr:rowOff>
                  </from>
                  <to>
                    <xdr:col>25</xdr:col>
                    <xdr:colOff>1123950</xdr:colOff>
                    <xdr:row>169</xdr:row>
                    <xdr:rowOff>257175</xdr:rowOff>
                  </to>
                </anchor>
              </controlPr>
            </control>
          </mc:Choice>
        </mc:AlternateContent>
        <mc:AlternateContent xmlns:mc="http://schemas.openxmlformats.org/markup-compatibility/2006">
          <mc:Choice Requires="x14">
            <control shapeId="3229" r:id="rId160" name="Button 157">
              <controlPr defaultSize="0" print="0" autoFill="0" autoPict="0" macro="[0]!opentextblock">
                <anchor moveWithCells="1" sizeWithCells="1">
                  <from>
                    <xdr:col>25</xdr:col>
                    <xdr:colOff>57150</xdr:colOff>
                    <xdr:row>170</xdr:row>
                    <xdr:rowOff>57150</xdr:rowOff>
                  </from>
                  <to>
                    <xdr:col>25</xdr:col>
                    <xdr:colOff>1123950</xdr:colOff>
                    <xdr:row>170</xdr:row>
                    <xdr:rowOff>257175</xdr:rowOff>
                  </to>
                </anchor>
              </controlPr>
            </control>
          </mc:Choice>
        </mc:AlternateContent>
        <mc:AlternateContent xmlns:mc="http://schemas.openxmlformats.org/markup-compatibility/2006">
          <mc:Choice Requires="x14">
            <control shapeId="3230" r:id="rId161" name="Button 158">
              <controlPr defaultSize="0" print="0" autoFill="0" autoPict="0" macro="[0]!opentextblock">
                <anchor moveWithCells="1" sizeWithCells="1">
                  <from>
                    <xdr:col>25</xdr:col>
                    <xdr:colOff>57150</xdr:colOff>
                    <xdr:row>171</xdr:row>
                    <xdr:rowOff>57150</xdr:rowOff>
                  </from>
                  <to>
                    <xdr:col>25</xdr:col>
                    <xdr:colOff>1123950</xdr:colOff>
                    <xdr:row>171</xdr:row>
                    <xdr:rowOff>257175</xdr:rowOff>
                  </to>
                </anchor>
              </controlPr>
            </control>
          </mc:Choice>
        </mc:AlternateContent>
        <mc:AlternateContent xmlns:mc="http://schemas.openxmlformats.org/markup-compatibility/2006">
          <mc:Choice Requires="x14">
            <control shapeId="3231" r:id="rId162" name="Button 159">
              <controlPr defaultSize="0" print="0" autoFill="0" autoPict="0" macro="[0]!opentextblock">
                <anchor moveWithCells="1" sizeWithCells="1">
                  <from>
                    <xdr:col>25</xdr:col>
                    <xdr:colOff>57150</xdr:colOff>
                    <xdr:row>172</xdr:row>
                    <xdr:rowOff>57150</xdr:rowOff>
                  </from>
                  <to>
                    <xdr:col>25</xdr:col>
                    <xdr:colOff>1123950</xdr:colOff>
                    <xdr:row>172</xdr:row>
                    <xdr:rowOff>257175</xdr:rowOff>
                  </to>
                </anchor>
              </controlPr>
            </control>
          </mc:Choice>
        </mc:AlternateContent>
        <mc:AlternateContent xmlns:mc="http://schemas.openxmlformats.org/markup-compatibility/2006">
          <mc:Choice Requires="x14">
            <control shapeId="3232" r:id="rId163" name="Button 160">
              <controlPr defaultSize="0" print="0" autoFill="0" autoPict="0" macro="[0]!opentextblock">
                <anchor moveWithCells="1" sizeWithCells="1">
                  <from>
                    <xdr:col>25</xdr:col>
                    <xdr:colOff>57150</xdr:colOff>
                    <xdr:row>173</xdr:row>
                    <xdr:rowOff>57150</xdr:rowOff>
                  </from>
                  <to>
                    <xdr:col>25</xdr:col>
                    <xdr:colOff>1123950</xdr:colOff>
                    <xdr:row>173</xdr:row>
                    <xdr:rowOff>257175</xdr:rowOff>
                  </to>
                </anchor>
              </controlPr>
            </control>
          </mc:Choice>
        </mc:AlternateContent>
        <mc:AlternateContent xmlns:mc="http://schemas.openxmlformats.org/markup-compatibility/2006">
          <mc:Choice Requires="x14">
            <control shapeId="3233" r:id="rId164" name="Button 161">
              <controlPr defaultSize="0" print="0" autoFill="0" autoPict="0" macro="[0]!opentextblock">
                <anchor moveWithCells="1" sizeWithCells="1">
                  <from>
                    <xdr:col>25</xdr:col>
                    <xdr:colOff>57150</xdr:colOff>
                    <xdr:row>174</xdr:row>
                    <xdr:rowOff>57150</xdr:rowOff>
                  </from>
                  <to>
                    <xdr:col>25</xdr:col>
                    <xdr:colOff>1123950</xdr:colOff>
                    <xdr:row>174</xdr:row>
                    <xdr:rowOff>257175</xdr:rowOff>
                  </to>
                </anchor>
              </controlPr>
            </control>
          </mc:Choice>
        </mc:AlternateContent>
        <mc:AlternateContent xmlns:mc="http://schemas.openxmlformats.org/markup-compatibility/2006">
          <mc:Choice Requires="x14">
            <control shapeId="3234" r:id="rId165" name="Button 162">
              <controlPr defaultSize="0" print="0" autoFill="0" autoPict="0" macro="[0]!opentextblock">
                <anchor moveWithCells="1" sizeWithCells="1">
                  <from>
                    <xdr:col>25</xdr:col>
                    <xdr:colOff>57150</xdr:colOff>
                    <xdr:row>175</xdr:row>
                    <xdr:rowOff>57150</xdr:rowOff>
                  </from>
                  <to>
                    <xdr:col>25</xdr:col>
                    <xdr:colOff>1123950</xdr:colOff>
                    <xdr:row>175</xdr:row>
                    <xdr:rowOff>257175</xdr:rowOff>
                  </to>
                </anchor>
              </controlPr>
            </control>
          </mc:Choice>
        </mc:AlternateContent>
        <mc:AlternateContent xmlns:mc="http://schemas.openxmlformats.org/markup-compatibility/2006">
          <mc:Choice Requires="x14">
            <control shapeId="3235" r:id="rId166" name="Button 163">
              <controlPr defaultSize="0" print="0" autoFill="0" autoPict="0" macro="[0]!opentextblock">
                <anchor moveWithCells="1" sizeWithCells="1">
                  <from>
                    <xdr:col>25</xdr:col>
                    <xdr:colOff>57150</xdr:colOff>
                    <xdr:row>176</xdr:row>
                    <xdr:rowOff>57150</xdr:rowOff>
                  </from>
                  <to>
                    <xdr:col>25</xdr:col>
                    <xdr:colOff>1123950</xdr:colOff>
                    <xdr:row>176</xdr:row>
                    <xdr:rowOff>257175</xdr:rowOff>
                  </to>
                </anchor>
              </controlPr>
            </control>
          </mc:Choice>
        </mc:AlternateContent>
        <mc:AlternateContent xmlns:mc="http://schemas.openxmlformats.org/markup-compatibility/2006">
          <mc:Choice Requires="x14">
            <control shapeId="3236" r:id="rId167" name="Button 164">
              <controlPr defaultSize="0" print="0" autoFill="0" autoPict="0" macro="[0]!opentextblock">
                <anchor moveWithCells="1" sizeWithCells="1">
                  <from>
                    <xdr:col>25</xdr:col>
                    <xdr:colOff>57150</xdr:colOff>
                    <xdr:row>177</xdr:row>
                    <xdr:rowOff>57150</xdr:rowOff>
                  </from>
                  <to>
                    <xdr:col>25</xdr:col>
                    <xdr:colOff>1123950</xdr:colOff>
                    <xdr:row>177</xdr:row>
                    <xdr:rowOff>257175</xdr:rowOff>
                  </to>
                </anchor>
              </controlPr>
            </control>
          </mc:Choice>
        </mc:AlternateContent>
        <mc:AlternateContent xmlns:mc="http://schemas.openxmlformats.org/markup-compatibility/2006">
          <mc:Choice Requires="x14">
            <control shapeId="3237" r:id="rId168" name="Button 165">
              <controlPr defaultSize="0" print="0" autoFill="0" autoPict="0" macro="[0]!opentextblock">
                <anchor moveWithCells="1" sizeWithCells="1">
                  <from>
                    <xdr:col>25</xdr:col>
                    <xdr:colOff>57150</xdr:colOff>
                    <xdr:row>178</xdr:row>
                    <xdr:rowOff>57150</xdr:rowOff>
                  </from>
                  <to>
                    <xdr:col>25</xdr:col>
                    <xdr:colOff>1123950</xdr:colOff>
                    <xdr:row>178</xdr:row>
                    <xdr:rowOff>257175</xdr:rowOff>
                  </to>
                </anchor>
              </controlPr>
            </control>
          </mc:Choice>
        </mc:AlternateContent>
        <mc:AlternateContent xmlns:mc="http://schemas.openxmlformats.org/markup-compatibility/2006">
          <mc:Choice Requires="x14">
            <control shapeId="3238" r:id="rId169" name="Button 166">
              <controlPr defaultSize="0" print="0" autoFill="0" autoPict="0" macro="[0]!opentextblock">
                <anchor moveWithCells="1" sizeWithCells="1">
                  <from>
                    <xdr:col>25</xdr:col>
                    <xdr:colOff>57150</xdr:colOff>
                    <xdr:row>179</xdr:row>
                    <xdr:rowOff>57150</xdr:rowOff>
                  </from>
                  <to>
                    <xdr:col>25</xdr:col>
                    <xdr:colOff>1123950</xdr:colOff>
                    <xdr:row>179</xdr:row>
                    <xdr:rowOff>257175</xdr:rowOff>
                  </to>
                </anchor>
              </controlPr>
            </control>
          </mc:Choice>
        </mc:AlternateContent>
        <mc:AlternateContent xmlns:mc="http://schemas.openxmlformats.org/markup-compatibility/2006">
          <mc:Choice Requires="x14">
            <control shapeId="3239" r:id="rId170" name="Button 167">
              <controlPr defaultSize="0" print="0" autoFill="0" autoPict="0" macro="[0]!opentextblock">
                <anchor moveWithCells="1" sizeWithCells="1">
                  <from>
                    <xdr:col>25</xdr:col>
                    <xdr:colOff>57150</xdr:colOff>
                    <xdr:row>180</xdr:row>
                    <xdr:rowOff>57150</xdr:rowOff>
                  </from>
                  <to>
                    <xdr:col>25</xdr:col>
                    <xdr:colOff>1123950</xdr:colOff>
                    <xdr:row>180</xdr:row>
                    <xdr:rowOff>257175</xdr:rowOff>
                  </to>
                </anchor>
              </controlPr>
            </control>
          </mc:Choice>
        </mc:AlternateContent>
        <mc:AlternateContent xmlns:mc="http://schemas.openxmlformats.org/markup-compatibility/2006">
          <mc:Choice Requires="x14">
            <control shapeId="3240" r:id="rId171" name="Button 168">
              <controlPr defaultSize="0" print="0" autoFill="0" autoPict="0" macro="[0]!opentextblock">
                <anchor moveWithCells="1" sizeWithCells="1">
                  <from>
                    <xdr:col>25</xdr:col>
                    <xdr:colOff>57150</xdr:colOff>
                    <xdr:row>181</xdr:row>
                    <xdr:rowOff>57150</xdr:rowOff>
                  </from>
                  <to>
                    <xdr:col>25</xdr:col>
                    <xdr:colOff>1123950</xdr:colOff>
                    <xdr:row>181</xdr:row>
                    <xdr:rowOff>257175</xdr:rowOff>
                  </to>
                </anchor>
              </controlPr>
            </control>
          </mc:Choice>
        </mc:AlternateContent>
        <mc:AlternateContent xmlns:mc="http://schemas.openxmlformats.org/markup-compatibility/2006">
          <mc:Choice Requires="x14">
            <control shapeId="3241" r:id="rId172" name="Button 169">
              <controlPr defaultSize="0" print="0" autoFill="0" autoPict="0" macro="[0]!opentextblock">
                <anchor moveWithCells="1" sizeWithCells="1">
                  <from>
                    <xdr:col>25</xdr:col>
                    <xdr:colOff>57150</xdr:colOff>
                    <xdr:row>182</xdr:row>
                    <xdr:rowOff>57150</xdr:rowOff>
                  </from>
                  <to>
                    <xdr:col>25</xdr:col>
                    <xdr:colOff>1123950</xdr:colOff>
                    <xdr:row>182</xdr:row>
                    <xdr:rowOff>257175</xdr:rowOff>
                  </to>
                </anchor>
              </controlPr>
            </control>
          </mc:Choice>
        </mc:AlternateContent>
        <mc:AlternateContent xmlns:mc="http://schemas.openxmlformats.org/markup-compatibility/2006">
          <mc:Choice Requires="x14">
            <control shapeId="3242" r:id="rId173" name="Button 170">
              <controlPr defaultSize="0" print="0" autoFill="0" autoPict="0" macro="[0]!opentextblock">
                <anchor moveWithCells="1" sizeWithCells="1">
                  <from>
                    <xdr:col>25</xdr:col>
                    <xdr:colOff>57150</xdr:colOff>
                    <xdr:row>183</xdr:row>
                    <xdr:rowOff>57150</xdr:rowOff>
                  </from>
                  <to>
                    <xdr:col>25</xdr:col>
                    <xdr:colOff>1123950</xdr:colOff>
                    <xdr:row>183</xdr:row>
                    <xdr:rowOff>257175</xdr:rowOff>
                  </to>
                </anchor>
              </controlPr>
            </control>
          </mc:Choice>
        </mc:AlternateContent>
        <mc:AlternateContent xmlns:mc="http://schemas.openxmlformats.org/markup-compatibility/2006">
          <mc:Choice Requires="x14">
            <control shapeId="3243" r:id="rId174" name="Button 171">
              <controlPr defaultSize="0" print="0" autoFill="0" autoPict="0" macro="[0]!opentextblock">
                <anchor moveWithCells="1" sizeWithCells="1">
                  <from>
                    <xdr:col>25</xdr:col>
                    <xdr:colOff>57150</xdr:colOff>
                    <xdr:row>184</xdr:row>
                    <xdr:rowOff>57150</xdr:rowOff>
                  </from>
                  <to>
                    <xdr:col>25</xdr:col>
                    <xdr:colOff>1123950</xdr:colOff>
                    <xdr:row>184</xdr:row>
                    <xdr:rowOff>257175</xdr:rowOff>
                  </to>
                </anchor>
              </controlPr>
            </control>
          </mc:Choice>
        </mc:AlternateContent>
        <mc:AlternateContent xmlns:mc="http://schemas.openxmlformats.org/markup-compatibility/2006">
          <mc:Choice Requires="x14">
            <control shapeId="3244" r:id="rId175" name="Button 172">
              <controlPr defaultSize="0" print="0" autoFill="0" autoPict="0" macro="[0]!opentextblock">
                <anchor moveWithCells="1" sizeWithCells="1">
                  <from>
                    <xdr:col>25</xdr:col>
                    <xdr:colOff>57150</xdr:colOff>
                    <xdr:row>185</xdr:row>
                    <xdr:rowOff>57150</xdr:rowOff>
                  </from>
                  <to>
                    <xdr:col>25</xdr:col>
                    <xdr:colOff>1123950</xdr:colOff>
                    <xdr:row>185</xdr:row>
                    <xdr:rowOff>257175</xdr:rowOff>
                  </to>
                </anchor>
              </controlPr>
            </control>
          </mc:Choice>
        </mc:AlternateContent>
        <mc:AlternateContent xmlns:mc="http://schemas.openxmlformats.org/markup-compatibility/2006">
          <mc:Choice Requires="x14">
            <control shapeId="3245" r:id="rId176" name="Button 173">
              <controlPr defaultSize="0" print="0" autoFill="0" autoPict="0" macro="[0]!opentextblock">
                <anchor moveWithCells="1" sizeWithCells="1">
                  <from>
                    <xdr:col>25</xdr:col>
                    <xdr:colOff>57150</xdr:colOff>
                    <xdr:row>186</xdr:row>
                    <xdr:rowOff>57150</xdr:rowOff>
                  </from>
                  <to>
                    <xdr:col>25</xdr:col>
                    <xdr:colOff>1123950</xdr:colOff>
                    <xdr:row>186</xdr:row>
                    <xdr:rowOff>257175</xdr:rowOff>
                  </to>
                </anchor>
              </controlPr>
            </control>
          </mc:Choice>
        </mc:AlternateContent>
        <mc:AlternateContent xmlns:mc="http://schemas.openxmlformats.org/markup-compatibility/2006">
          <mc:Choice Requires="x14">
            <control shapeId="3246" r:id="rId177" name="Button 174">
              <controlPr defaultSize="0" print="0" autoFill="0" autoPict="0" macro="[0]!opentextblock">
                <anchor moveWithCells="1" sizeWithCells="1">
                  <from>
                    <xdr:col>25</xdr:col>
                    <xdr:colOff>57150</xdr:colOff>
                    <xdr:row>187</xdr:row>
                    <xdr:rowOff>57150</xdr:rowOff>
                  </from>
                  <to>
                    <xdr:col>25</xdr:col>
                    <xdr:colOff>1123950</xdr:colOff>
                    <xdr:row>187</xdr:row>
                    <xdr:rowOff>257175</xdr:rowOff>
                  </to>
                </anchor>
              </controlPr>
            </control>
          </mc:Choice>
        </mc:AlternateContent>
        <mc:AlternateContent xmlns:mc="http://schemas.openxmlformats.org/markup-compatibility/2006">
          <mc:Choice Requires="x14">
            <control shapeId="3247" r:id="rId178" name="Button 175">
              <controlPr defaultSize="0" print="0" autoFill="0" autoPict="0" macro="[0]!opentextblock">
                <anchor moveWithCells="1" sizeWithCells="1">
                  <from>
                    <xdr:col>25</xdr:col>
                    <xdr:colOff>57150</xdr:colOff>
                    <xdr:row>188</xdr:row>
                    <xdr:rowOff>57150</xdr:rowOff>
                  </from>
                  <to>
                    <xdr:col>25</xdr:col>
                    <xdr:colOff>1123950</xdr:colOff>
                    <xdr:row>188</xdr:row>
                    <xdr:rowOff>257175</xdr:rowOff>
                  </to>
                </anchor>
              </controlPr>
            </control>
          </mc:Choice>
        </mc:AlternateContent>
        <mc:AlternateContent xmlns:mc="http://schemas.openxmlformats.org/markup-compatibility/2006">
          <mc:Choice Requires="x14">
            <control shapeId="3248" r:id="rId179" name="Button 176">
              <controlPr defaultSize="0" print="0" autoFill="0" autoPict="0" macro="[0]!opentextblock">
                <anchor moveWithCells="1" sizeWithCells="1">
                  <from>
                    <xdr:col>25</xdr:col>
                    <xdr:colOff>57150</xdr:colOff>
                    <xdr:row>189</xdr:row>
                    <xdr:rowOff>57150</xdr:rowOff>
                  </from>
                  <to>
                    <xdr:col>25</xdr:col>
                    <xdr:colOff>1123950</xdr:colOff>
                    <xdr:row>189</xdr:row>
                    <xdr:rowOff>257175</xdr:rowOff>
                  </to>
                </anchor>
              </controlPr>
            </control>
          </mc:Choice>
        </mc:AlternateContent>
        <mc:AlternateContent xmlns:mc="http://schemas.openxmlformats.org/markup-compatibility/2006">
          <mc:Choice Requires="x14">
            <control shapeId="3249" r:id="rId180" name="Button 177">
              <controlPr defaultSize="0" print="0" autoFill="0" autoPict="0" macro="[0]!opentextblock">
                <anchor moveWithCells="1" sizeWithCells="1">
                  <from>
                    <xdr:col>25</xdr:col>
                    <xdr:colOff>57150</xdr:colOff>
                    <xdr:row>190</xdr:row>
                    <xdr:rowOff>57150</xdr:rowOff>
                  </from>
                  <to>
                    <xdr:col>25</xdr:col>
                    <xdr:colOff>1123950</xdr:colOff>
                    <xdr:row>190</xdr:row>
                    <xdr:rowOff>257175</xdr:rowOff>
                  </to>
                </anchor>
              </controlPr>
            </control>
          </mc:Choice>
        </mc:AlternateContent>
        <mc:AlternateContent xmlns:mc="http://schemas.openxmlformats.org/markup-compatibility/2006">
          <mc:Choice Requires="x14">
            <control shapeId="3250" r:id="rId181" name="Button 178">
              <controlPr defaultSize="0" print="0" autoFill="0" autoPict="0" macro="[0]!opentextblock">
                <anchor moveWithCells="1" sizeWithCells="1">
                  <from>
                    <xdr:col>25</xdr:col>
                    <xdr:colOff>57150</xdr:colOff>
                    <xdr:row>191</xdr:row>
                    <xdr:rowOff>57150</xdr:rowOff>
                  </from>
                  <to>
                    <xdr:col>25</xdr:col>
                    <xdr:colOff>1123950</xdr:colOff>
                    <xdr:row>191</xdr:row>
                    <xdr:rowOff>257175</xdr:rowOff>
                  </to>
                </anchor>
              </controlPr>
            </control>
          </mc:Choice>
        </mc:AlternateContent>
        <mc:AlternateContent xmlns:mc="http://schemas.openxmlformats.org/markup-compatibility/2006">
          <mc:Choice Requires="x14">
            <control shapeId="3251" r:id="rId182" name="Button 179">
              <controlPr defaultSize="0" print="0" autoFill="0" autoPict="0" macro="[0]!opentextblock">
                <anchor moveWithCells="1" sizeWithCells="1">
                  <from>
                    <xdr:col>25</xdr:col>
                    <xdr:colOff>57150</xdr:colOff>
                    <xdr:row>192</xdr:row>
                    <xdr:rowOff>57150</xdr:rowOff>
                  </from>
                  <to>
                    <xdr:col>25</xdr:col>
                    <xdr:colOff>1123950</xdr:colOff>
                    <xdr:row>192</xdr:row>
                    <xdr:rowOff>257175</xdr:rowOff>
                  </to>
                </anchor>
              </controlPr>
            </control>
          </mc:Choice>
        </mc:AlternateContent>
        <mc:AlternateContent xmlns:mc="http://schemas.openxmlformats.org/markup-compatibility/2006">
          <mc:Choice Requires="x14">
            <control shapeId="3252" r:id="rId183" name="Button 180">
              <controlPr defaultSize="0" print="0" autoFill="0" autoPict="0" macro="[0]!opentextblock">
                <anchor moveWithCells="1" sizeWithCells="1">
                  <from>
                    <xdr:col>25</xdr:col>
                    <xdr:colOff>57150</xdr:colOff>
                    <xdr:row>193</xdr:row>
                    <xdr:rowOff>57150</xdr:rowOff>
                  </from>
                  <to>
                    <xdr:col>25</xdr:col>
                    <xdr:colOff>1123950</xdr:colOff>
                    <xdr:row>193</xdr:row>
                    <xdr:rowOff>257175</xdr:rowOff>
                  </to>
                </anchor>
              </controlPr>
            </control>
          </mc:Choice>
        </mc:AlternateContent>
        <mc:AlternateContent xmlns:mc="http://schemas.openxmlformats.org/markup-compatibility/2006">
          <mc:Choice Requires="x14">
            <control shapeId="3253" r:id="rId184" name="Button 181">
              <controlPr defaultSize="0" print="0" autoFill="0" autoPict="0" macro="[0]!opentextblock">
                <anchor moveWithCells="1" sizeWithCells="1">
                  <from>
                    <xdr:col>25</xdr:col>
                    <xdr:colOff>57150</xdr:colOff>
                    <xdr:row>194</xdr:row>
                    <xdr:rowOff>57150</xdr:rowOff>
                  </from>
                  <to>
                    <xdr:col>25</xdr:col>
                    <xdr:colOff>1123950</xdr:colOff>
                    <xdr:row>194</xdr:row>
                    <xdr:rowOff>257175</xdr:rowOff>
                  </to>
                </anchor>
              </controlPr>
            </control>
          </mc:Choice>
        </mc:AlternateContent>
        <mc:AlternateContent xmlns:mc="http://schemas.openxmlformats.org/markup-compatibility/2006">
          <mc:Choice Requires="x14">
            <control shapeId="3254" r:id="rId185" name="Button 182">
              <controlPr defaultSize="0" print="0" autoFill="0" autoPict="0" macro="[0]!opentextblock">
                <anchor moveWithCells="1" sizeWithCells="1">
                  <from>
                    <xdr:col>25</xdr:col>
                    <xdr:colOff>57150</xdr:colOff>
                    <xdr:row>195</xdr:row>
                    <xdr:rowOff>57150</xdr:rowOff>
                  </from>
                  <to>
                    <xdr:col>25</xdr:col>
                    <xdr:colOff>1123950</xdr:colOff>
                    <xdr:row>195</xdr:row>
                    <xdr:rowOff>257175</xdr:rowOff>
                  </to>
                </anchor>
              </controlPr>
            </control>
          </mc:Choice>
        </mc:AlternateContent>
        <mc:AlternateContent xmlns:mc="http://schemas.openxmlformats.org/markup-compatibility/2006">
          <mc:Choice Requires="x14">
            <control shapeId="3255" r:id="rId186" name="Button 183">
              <controlPr defaultSize="0" print="0" autoFill="0" autoPict="0" macro="[0]!opentextblock">
                <anchor moveWithCells="1" sizeWithCells="1">
                  <from>
                    <xdr:col>25</xdr:col>
                    <xdr:colOff>57150</xdr:colOff>
                    <xdr:row>196</xdr:row>
                    <xdr:rowOff>57150</xdr:rowOff>
                  </from>
                  <to>
                    <xdr:col>25</xdr:col>
                    <xdr:colOff>1123950</xdr:colOff>
                    <xdr:row>196</xdr:row>
                    <xdr:rowOff>257175</xdr:rowOff>
                  </to>
                </anchor>
              </controlPr>
            </control>
          </mc:Choice>
        </mc:AlternateContent>
        <mc:AlternateContent xmlns:mc="http://schemas.openxmlformats.org/markup-compatibility/2006">
          <mc:Choice Requires="x14">
            <control shapeId="3256" r:id="rId187" name="Button 184">
              <controlPr defaultSize="0" print="0" autoFill="0" autoPict="0" macro="[0]!opentextblock">
                <anchor moveWithCells="1" sizeWithCells="1">
                  <from>
                    <xdr:col>25</xdr:col>
                    <xdr:colOff>57150</xdr:colOff>
                    <xdr:row>197</xdr:row>
                    <xdr:rowOff>57150</xdr:rowOff>
                  </from>
                  <to>
                    <xdr:col>25</xdr:col>
                    <xdr:colOff>1123950</xdr:colOff>
                    <xdr:row>197</xdr:row>
                    <xdr:rowOff>257175</xdr:rowOff>
                  </to>
                </anchor>
              </controlPr>
            </control>
          </mc:Choice>
        </mc:AlternateContent>
        <mc:AlternateContent xmlns:mc="http://schemas.openxmlformats.org/markup-compatibility/2006">
          <mc:Choice Requires="x14">
            <control shapeId="3257" r:id="rId188" name="Button 185">
              <controlPr defaultSize="0" print="0" autoFill="0" autoPict="0" macro="[0]!opentextblock">
                <anchor moveWithCells="1" sizeWithCells="1">
                  <from>
                    <xdr:col>25</xdr:col>
                    <xdr:colOff>57150</xdr:colOff>
                    <xdr:row>198</xdr:row>
                    <xdr:rowOff>57150</xdr:rowOff>
                  </from>
                  <to>
                    <xdr:col>25</xdr:col>
                    <xdr:colOff>1123950</xdr:colOff>
                    <xdr:row>198</xdr:row>
                    <xdr:rowOff>257175</xdr:rowOff>
                  </to>
                </anchor>
              </controlPr>
            </control>
          </mc:Choice>
        </mc:AlternateContent>
        <mc:AlternateContent xmlns:mc="http://schemas.openxmlformats.org/markup-compatibility/2006">
          <mc:Choice Requires="x14">
            <control shapeId="3258" r:id="rId189" name="Button 186">
              <controlPr defaultSize="0" print="0" autoFill="0" autoPict="0" macro="[0]!opentextblock">
                <anchor moveWithCells="1" sizeWithCells="1">
                  <from>
                    <xdr:col>25</xdr:col>
                    <xdr:colOff>57150</xdr:colOff>
                    <xdr:row>199</xdr:row>
                    <xdr:rowOff>57150</xdr:rowOff>
                  </from>
                  <to>
                    <xdr:col>25</xdr:col>
                    <xdr:colOff>1123950</xdr:colOff>
                    <xdr:row>199</xdr:row>
                    <xdr:rowOff>257175</xdr:rowOff>
                  </to>
                </anchor>
              </controlPr>
            </control>
          </mc:Choice>
        </mc:AlternateContent>
        <mc:AlternateContent xmlns:mc="http://schemas.openxmlformats.org/markup-compatibility/2006">
          <mc:Choice Requires="x14">
            <control shapeId="3259" r:id="rId190" name="Button 187">
              <controlPr defaultSize="0" print="0" autoFill="0" autoPict="0" macro="[0]!opentextblock">
                <anchor moveWithCells="1" sizeWithCells="1">
                  <from>
                    <xdr:col>25</xdr:col>
                    <xdr:colOff>57150</xdr:colOff>
                    <xdr:row>200</xdr:row>
                    <xdr:rowOff>57150</xdr:rowOff>
                  </from>
                  <to>
                    <xdr:col>25</xdr:col>
                    <xdr:colOff>1123950</xdr:colOff>
                    <xdr:row>200</xdr:row>
                    <xdr:rowOff>257175</xdr:rowOff>
                  </to>
                </anchor>
              </controlPr>
            </control>
          </mc:Choice>
        </mc:AlternateContent>
        <mc:AlternateContent xmlns:mc="http://schemas.openxmlformats.org/markup-compatibility/2006">
          <mc:Choice Requires="x14">
            <control shapeId="3260" r:id="rId191" name="Button 188">
              <controlPr defaultSize="0" print="0" autoFill="0" autoPict="0" macro="[0]!opentextblock">
                <anchor moveWithCells="1" sizeWithCells="1">
                  <from>
                    <xdr:col>25</xdr:col>
                    <xdr:colOff>57150</xdr:colOff>
                    <xdr:row>201</xdr:row>
                    <xdr:rowOff>57150</xdr:rowOff>
                  </from>
                  <to>
                    <xdr:col>25</xdr:col>
                    <xdr:colOff>1123950</xdr:colOff>
                    <xdr:row>201</xdr:row>
                    <xdr:rowOff>257175</xdr:rowOff>
                  </to>
                </anchor>
              </controlPr>
            </control>
          </mc:Choice>
        </mc:AlternateContent>
        <mc:AlternateContent xmlns:mc="http://schemas.openxmlformats.org/markup-compatibility/2006">
          <mc:Choice Requires="x14">
            <control shapeId="3261" r:id="rId192" name="Button 189">
              <controlPr defaultSize="0" print="0" autoFill="0" autoPict="0" macro="[0]!opentextblock">
                <anchor moveWithCells="1" sizeWithCells="1">
                  <from>
                    <xdr:col>25</xdr:col>
                    <xdr:colOff>57150</xdr:colOff>
                    <xdr:row>202</xdr:row>
                    <xdr:rowOff>57150</xdr:rowOff>
                  </from>
                  <to>
                    <xdr:col>25</xdr:col>
                    <xdr:colOff>1123950</xdr:colOff>
                    <xdr:row>202</xdr:row>
                    <xdr:rowOff>257175</xdr:rowOff>
                  </to>
                </anchor>
              </controlPr>
            </control>
          </mc:Choice>
        </mc:AlternateContent>
        <mc:AlternateContent xmlns:mc="http://schemas.openxmlformats.org/markup-compatibility/2006">
          <mc:Choice Requires="x14">
            <control shapeId="3262" r:id="rId193" name="Button 190">
              <controlPr defaultSize="0" print="0" autoFill="0" autoPict="0" macro="[0]!opentextblock">
                <anchor moveWithCells="1" sizeWithCells="1">
                  <from>
                    <xdr:col>25</xdr:col>
                    <xdr:colOff>57150</xdr:colOff>
                    <xdr:row>203</xdr:row>
                    <xdr:rowOff>57150</xdr:rowOff>
                  </from>
                  <to>
                    <xdr:col>25</xdr:col>
                    <xdr:colOff>1123950</xdr:colOff>
                    <xdr:row>203</xdr:row>
                    <xdr:rowOff>257175</xdr:rowOff>
                  </to>
                </anchor>
              </controlPr>
            </control>
          </mc:Choice>
        </mc:AlternateContent>
        <mc:AlternateContent xmlns:mc="http://schemas.openxmlformats.org/markup-compatibility/2006">
          <mc:Choice Requires="x14">
            <control shapeId="3263" r:id="rId194" name="Button 191">
              <controlPr defaultSize="0" print="0" autoFill="0" autoPict="0" macro="[0]!opentextblock">
                <anchor moveWithCells="1" sizeWithCells="1">
                  <from>
                    <xdr:col>25</xdr:col>
                    <xdr:colOff>57150</xdr:colOff>
                    <xdr:row>204</xdr:row>
                    <xdr:rowOff>57150</xdr:rowOff>
                  </from>
                  <to>
                    <xdr:col>25</xdr:col>
                    <xdr:colOff>1123950</xdr:colOff>
                    <xdr:row>204</xdr:row>
                    <xdr:rowOff>257175</xdr:rowOff>
                  </to>
                </anchor>
              </controlPr>
            </control>
          </mc:Choice>
        </mc:AlternateContent>
        <mc:AlternateContent xmlns:mc="http://schemas.openxmlformats.org/markup-compatibility/2006">
          <mc:Choice Requires="x14">
            <control shapeId="3264" r:id="rId195" name="Button 192">
              <controlPr defaultSize="0" print="0" autoFill="0" autoPict="0" macro="[0]!opentextblock">
                <anchor moveWithCells="1" sizeWithCells="1">
                  <from>
                    <xdr:col>25</xdr:col>
                    <xdr:colOff>57150</xdr:colOff>
                    <xdr:row>205</xdr:row>
                    <xdr:rowOff>57150</xdr:rowOff>
                  </from>
                  <to>
                    <xdr:col>25</xdr:col>
                    <xdr:colOff>1123950</xdr:colOff>
                    <xdr:row>205</xdr:row>
                    <xdr:rowOff>257175</xdr:rowOff>
                  </to>
                </anchor>
              </controlPr>
            </control>
          </mc:Choice>
        </mc:AlternateContent>
        <mc:AlternateContent xmlns:mc="http://schemas.openxmlformats.org/markup-compatibility/2006">
          <mc:Choice Requires="x14">
            <control shapeId="3265" r:id="rId196" name="Button 193">
              <controlPr defaultSize="0" print="0" autoFill="0" autoPict="0" macro="[0]!opentextblock">
                <anchor moveWithCells="1" sizeWithCells="1">
                  <from>
                    <xdr:col>25</xdr:col>
                    <xdr:colOff>57150</xdr:colOff>
                    <xdr:row>206</xdr:row>
                    <xdr:rowOff>57150</xdr:rowOff>
                  </from>
                  <to>
                    <xdr:col>25</xdr:col>
                    <xdr:colOff>1123950</xdr:colOff>
                    <xdr:row>206</xdr:row>
                    <xdr:rowOff>257175</xdr:rowOff>
                  </to>
                </anchor>
              </controlPr>
            </control>
          </mc:Choice>
        </mc:AlternateContent>
        <mc:AlternateContent xmlns:mc="http://schemas.openxmlformats.org/markup-compatibility/2006">
          <mc:Choice Requires="x14">
            <control shapeId="3266" r:id="rId197" name="Button 194">
              <controlPr defaultSize="0" print="0" autoFill="0" autoPict="0" macro="[0]!opentextblock">
                <anchor moveWithCells="1" sizeWithCells="1">
                  <from>
                    <xdr:col>25</xdr:col>
                    <xdr:colOff>57150</xdr:colOff>
                    <xdr:row>207</xdr:row>
                    <xdr:rowOff>57150</xdr:rowOff>
                  </from>
                  <to>
                    <xdr:col>25</xdr:col>
                    <xdr:colOff>1123950</xdr:colOff>
                    <xdr:row>207</xdr:row>
                    <xdr:rowOff>257175</xdr:rowOff>
                  </to>
                </anchor>
              </controlPr>
            </control>
          </mc:Choice>
        </mc:AlternateContent>
        <mc:AlternateContent xmlns:mc="http://schemas.openxmlformats.org/markup-compatibility/2006">
          <mc:Choice Requires="x14">
            <control shapeId="3267" r:id="rId198" name="Button 195">
              <controlPr defaultSize="0" print="0" autoFill="0" autoPict="0" macro="[0]!opentextblock">
                <anchor moveWithCells="1" sizeWithCells="1">
                  <from>
                    <xdr:col>25</xdr:col>
                    <xdr:colOff>57150</xdr:colOff>
                    <xdr:row>208</xdr:row>
                    <xdr:rowOff>57150</xdr:rowOff>
                  </from>
                  <to>
                    <xdr:col>25</xdr:col>
                    <xdr:colOff>1123950</xdr:colOff>
                    <xdr:row>208</xdr:row>
                    <xdr:rowOff>257175</xdr:rowOff>
                  </to>
                </anchor>
              </controlPr>
            </control>
          </mc:Choice>
        </mc:AlternateContent>
        <mc:AlternateContent xmlns:mc="http://schemas.openxmlformats.org/markup-compatibility/2006">
          <mc:Choice Requires="x14">
            <control shapeId="3268" r:id="rId199" name="Button 196">
              <controlPr defaultSize="0" print="0" autoFill="0" autoPict="0" macro="[0]!opentextblock">
                <anchor moveWithCells="1" sizeWithCells="1">
                  <from>
                    <xdr:col>25</xdr:col>
                    <xdr:colOff>57150</xdr:colOff>
                    <xdr:row>209</xdr:row>
                    <xdr:rowOff>57150</xdr:rowOff>
                  </from>
                  <to>
                    <xdr:col>25</xdr:col>
                    <xdr:colOff>1123950</xdr:colOff>
                    <xdr:row>209</xdr:row>
                    <xdr:rowOff>257175</xdr:rowOff>
                  </to>
                </anchor>
              </controlPr>
            </control>
          </mc:Choice>
        </mc:AlternateContent>
        <mc:AlternateContent xmlns:mc="http://schemas.openxmlformats.org/markup-compatibility/2006">
          <mc:Choice Requires="x14">
            <control shapeId="3269" r:id="rId200" name="Button 197">
              <controlPr defaultSize="0" print="0" autoFill="0" autoPict="0" macro="[0]!opentextblock">
                <anchor moveWithCells="1" sizeWithCells="1">
                  <from>
                    <xdr:col>25</xdr:col>
                    <xdr:colOff>57150</xdr:colOff>
                    <xdr:row>210</xdr:row>
                    <xdr:rowOff>57150</xdr:rowOff>
                  </from>
                  <to>
                    <xdr:col>25</xdr:col>
                    <xdr:colOff>1123950</xdr:colOff>
                    <xdr:row>210</xdr:row>
                    <xdr:rowOff>257175</xdr:rowOff>
                  </to>
                </anchor>
              </controlPr>
            </control>
          </mc:Choice>
        </mc:AlternateContent>
        <mc:AlternateContent xmlns:mc="http://schemas.openxmlformats.org/markup-compatibility/2006">
          <mc:Choice Requires="x14">
            <control shapeId="3270" r:id="rId201" name="Button 198">
              <controlPr defaultSize="0" print="0" autoFill="0" autoPict="0" macro="[0]!opentextblock">
                <anchor moveWithCells="1" sizeWithCells="1">
                  <from>
                    <xdr:col>25</xdr:col>
                    <xdr:colOff>57150</xdr:colOff>
                    <xdr:row>211</xdr:row>
                    <xdr:rowOff>57150</xdr:rowOff>
                  </from>
                  <to>
                    <xdr:col>25</xdr:col>
                    <xdr:colOff>1123950</xdr:colOff>
                    <xdr:row>211</xdr:row>
                    <xdr:rowOff>257175</xdr:rowOff>
                  </to>
                </anchor>
              </controlPr>
            </control>
          </mc:Choice>
        </mc:AlternateContent>
        <mc:AlternateContent xmlns:mc="http://schemas.openxmlformats.org/markup-compatibility/2006">
          <mc:Choice Requires="x14">
            <control shapeId="3271" r:id="rId202" name="Button 199">
              <controlPr defaultSize="0" print="0" autoFill="0" autoPict="0" macro="[0]!opentextblock">
                <anchor moveWithCells="1" sizeWithCells="1">
                  <from>
                    <xdr:col>25</xdr:col>
                    <xdr:colOff>57150</xdr:colOff>
                    <xdr:row>212</xdr:row>
                    <xdr:rowOff>57150</xdr:rowOff>
                  </from>
                  <to>
                    <xdr:col>25</xdr:col>
                    <xdr:colOff>1123950</xdr:colOff>
                    <xdr:row>212</xdr:row>
                    <xdr:rowOff>257175</xdr:rowOff>
                  </to>
                </anchor>
              </controlPr>
            </control>
          </mc:Choice>
        </mc:AlternateContent>
        <mc:AlternateContent xmlns:mc="http://schemas.openxmlformats.org/markup-compatibility/2006">
          <mc:Choice Requires="x14">
            <control shapeId="3272" r:id="rId203" name="Button 200">
              <controlPr defaultSize="0" print="0" autoFill="0" autoPict="0" macro="[0]!opentextblock">
                <anchor moveWithCells="1" sizeWithCells="1">
                  <from>
                    <xdr:col>25</xdr:col>
                    <xdr:colOff>57150</xdr:colOff>
                    <xdr:row>213</xdr:row>
                    <xdr:rowOff>57150</xdr:rowOff>
                  </from>
                  <to>
                    <xdr:col>25</xdr:col>
                    <xdr:colOff>1123950</xdr:colOff>
                    <xdr:row>213</xdr:row>
                    <xdr:rowOff>257175</xdr:rowOff>
                  </to>
                </anchor>
              </controlPr>
            </control>
          </mc:Choice>
        </mc:AlternateContent>
        <mc:AlternateContent xmlns:mc="http://schemas.openxmlformats.org/markup-compatibility/2006">
          <mc:Choice Requires="x14">
            <control shapeId="3273" r:id="rId204" name="Button 201">
              <controlPr defaultSize="0" print="0" autoFill="0" autoPict="0" macro="[0]!opentextblock">
                <anchor moveWithCells="1" sizeWithCells="1">
                  <from>
                    <xdr:col>25</xdr:col>
                    <xdr:colOff>57150</xdr:colOff>
                    <xdr:row>214</xdr:row>
                    <xdr:rowOff>57150</xdr:rowOff>
                  </from>
                  <to>
                    <xdr:col>25</xdr:col>
                    <xdr:colOff>1123950</xdr:colOff>
                    <xdr:row>214</xdr:row>
                    <xdr:rowOff>257175</xdr:rowOff>
                  </to>
                </anchor>
              </controlPr>
            </control>
          </mc:Choice>
        </mc:AlternateContent>
        <mc:AlternateContent xmlns:mc="http://schemas.openxmlformats.org/markup-compatibility/2006">
          <mc:Choice Requires="x14">
            <control shapeId="3274" r:id="rId205" name="Button 202">
              <controlPr defaultSize="0" print="0" autoFill="0" autoPict="0" macro="[0]!opentextblock">
                <anchor moveWithCells="1" sizeWithCells="1">
                  <from>
                    <xdr:col>25</xdr:col>
                    <xdr:colOff>57150</xdr:colOff>
                    <xdr:row>215</xdr:row>
                    <xdr:rowOff>57150</xdr:rowOff>
                  </from>
                  <to>
                    <xdr:col>25</xdr:col>
                    <xdr:colOff>1123950</xdr:colOff>
                    <xdr:row>215</xdr:row>
                    <xdr:rowOff>257175</xdr:rowOff>
                  </to>
                </anchor>
              </controlPr>
            </control>
          </mc:Choice>
        </mc:AlternateContent>
        <mc:AlternateContent xmlns:mc="http://schemas.openxmlformats.org/markup-compatibility/2006">
          <mc:Choice Requires="x14">
            <control shapeId="3275" r:id="rId206" name="Button 203">
              <controlPr defaultSize="0" print="0" autoFill="0" autoPict="0" macro="[0]!opentextblock">
                <anchor moveWithCells="1" sizeWithCells="1">
                  <from>
                    <xdr:col>25</xdr:col>
                    <xdr:colOff>57150</xdr:colOff>
                    <xdr:row>216</xdr:row>
                    <xdr:rowOff>57150</xdr:rowOff>
                  </from>
                  <to>
                    <xdr:col>25</xdr:col>
                    <xdr:colOff>1123950</xdr:colOff>
                    <xdr:row>216</xdr:row>
                    <xdr:rowOff>257175</xdr:rowOff>
                  </to>
                </anchor>
              </controlPr>
            </control>
          </mc:Choice>
        </mc:AlternateContent>
        <mc:AlternateContent xmlns:mc="http://schemas.openxmlformats.org/markup-compatibility/2006">
          <mc:Choice Requires="x14">
            <control shapeId="3276" r:id="rId207" name="Button 204">
              <controlPr defaultSize="0" print="0" autoFill="0" autoPict="0" macro="[0]!opentextblock">
                <anchor moveWithCells="1" sizeWithCells="1">
                  <from>
                    <xdr:col>25</xdr:col>
                    <xdr:colOff>57150</xdr:colOff>
                    <xdr:row>217</xdr:row>
                    <xdr:rowOff>57150</xdr:rowOff>
                  </from>
                  <to>
                    <xdr:col>25</xdr:col>
                    <xdr:colOff>1123950</xdr:colOff>
                    <xdr:row>217</xdr:row>
                    <xdr:rowOff>257175</xdr:rowOff>
                  </to>
                </anchor>
              </controlPr>
            </control>
          </mc:Choice>
        </mc:AlternateContent>
        <mc:AlternateContent xmlns:mc="http://schemas.openxmlformats.org/markup-compatibility/2006">
          <mc:Choice Requires="x14">
            <control shapeId="3277" r:id="rId208" name="Button 205">
              <controlPr defaultSize="0" print="0" autoFill="0" autoPict="0" macro="[0]!opentextblock">
                <anchor moveWithCells="1" sizeWithCells="1">
                  <from>
                    <xdr:col>25</xdr:col>
                    <xdr:colOff>57150</xdr:colOff>
                    <xdr:row>218</xdr:row>
                    <xdr:rowOff>57150</xdr:rowOff>
                  </from>
                  <to>
                    <xdr:col>25</xdr:col>
                    <xdr:colOff>1123950</xdr:colOff>
                    <xdr:row>218</xdr:row>
                    <xdr:rowOff>257175</xdr:rowOff>
                  </to>
                </anchor>
              </controlPr>
            </control>
          </mc:Choice>
        </mc:AlternateContent>
        <mc:AlternateContent xmlns:mc="http://schemas.openxmlformats.org/markup-compatibility/2006">
          <mc:Choice Requires="x14">
            <control shapeId="3278" r:id="rId209" name="Button 206">
              <controlPr defaultSize="0" print="0" autoFill="0" autoPict="0" macro="[0]!opentextblock">
                <anchor moveWithCells="1" sizeWithCells="1">
                  <from>
                    <xdr:col>25</xdr:col>
                    <xdr:colOff>57150</xdr:colOff>
                    <xdr:row>219</xdr:row>
                    <xdr:rowOff>57150</xdr:rowOff>
                  </from>
                  <to>
                    <xdr:col>25</xdr:col>
                    <xdr:colOff>1123950</xdr:colOff>
                    <xdr:row>219</xdr:row>
                    <xdr:rowOff>257175</xdr:rowOff>
                  </to>
                </anchor>
              </controlPr>
            </control>
          </mc:Choice>
        </mc:AlternateContent>
        <mc:AlternateContent xmlns:mc="http://schemas.openxmlformats.org/markup-compatibility/2006">
          <mc:Choice Requires="x14">
            <control shapeId="3279" r:id="rId210" name="Button 207">
              <controlPr defaultSize="0" print="0" autoFill="0" autoPict="0" macro="[0]!opentextblock">
                <anchor moveWithCells="1" sizeWithCells="1">
                  <from>
                    <xdr:col>25</xdr:col>
                    <xdr:colOff>57150</xdr:colOff>
                    <xdr:row>220</xdr:row>
                    <xdr:rowOff>57150</xdr:rowOff>
                  </from>
                  <to>
                    <xdr:col>25</xdr:col>
                    <xdr:colOff>1123950</xdr:colOff>
                    <xdr:row>220</xdr:row>
                    <xdr:rowOff>257175</xdr:rowOff>
                  </to>
                </anchor>
              </controlPr>
            </control>
          </mc:Choice>
        </mc:AlternateContent>
        <mc:AlternateContent xmlns:mc="http://schemas.openxmlformats.org/markup-compatibility/2006">
          <mc:Choice Requires="x14">
            <control shapeId="3280" r:id="rId211" name="Button 208">
              <controlPr defaultSize="0" print="0" autoFill="0" autoPict="0" macro="[0]!opentextblock">
                <anchor moveWithCells="1" sizeWithCells="1">
                  <from>
                    <xdr:col>25</xdr:col>
                    <xdr:colOff>57150</xdr:colOff>
                    <xdr:row>221</xdr:row>
                    <xdr:rowOff>57150</xdr:rowOff>
                  </from>
                  <to>
                    <xdr:col>25</xdr:col>
                    <xdr:colOff>1123950</xdr:colOff>
                    <xdr:row>221</xdr:row>
                    <xdr:rowOff>257175</xdr:rowOff>
                  </to>
                </anchor>
              </controlPr>
            </control>
          </mc:Choice>
        </mc:AlternateContent>
        <mc:AlternateContent xmlns:mc="http://schemas.openxmlformats.org/markup-compatibility/2006">
          <mc:Choice Requires="x14">
            <control shapeId="3281" r:id="rId212" name="Button 209">
              <controlPr defaultSize="0" print="0" autoFill="0" autoPict="0" macro="[0]!opentextblock">
                <anchor moveWithCells="1" sizeWithCells="1">
                  <from>
                    <xdr:col>25</xdr:col>
                    <xdr:colOff>57150</xdr:colOff>
                    <xdr:row>222</xdr:row>
                    <xdr:rowOff>57150</xdr:rowOff>
                  </from>
                  <to>
                    <xdr:col>25</xdr:col>
                    <xdr:colOff>1123950</xdr:colOff>
                    <xdr:row>222</xdr:row>
                    <xdr:rowOff>257175</xdr:rowOff>
                  </to>
                </anchor>
              </controlPr>
            </control>
          </mc:Choice>
        </mc:AlternateContent>
        <mc:AlternateContent xmlns:mc="http://schemas.openxmlformats.org/markup-compatibility/2006">
          <mc:Choice Requires="x14">
            <control shapeId="3282" r:id="rId213" name="Button 210">
              <controlPr defaultSize="0" print="0" autoFill="0" autoPict="0" macro="[0]!opentextblock">
                <anchor moveWithCells="1" sizeWithCells="1">
                  <from>
                    <xdr:col>25</xdr:col>
                    <xdr:colOff>57150</xdr:colOff>
                    <xdr:row>223</xdr:row>
                    <xdr:rowOff>57150</xdr:rowOff>
                  </from>
                  <to>
                    <xdr:col>25</xdr:col>
                    <xdr:colOff>1123950</xdr:colOff>
                    <xdr:row>223</xdr:row>
                    <xdr:rowOff>257175</xdr:rowOff>
                  </to>
                </anchor>
              </controlPr>
            </control>
          </mc:Choice>
        </mc:AlternateContent>
        <mc:AlternateContent xmlns:mc="http://schemas.openxmlformats.org/markup-compatibility/2006">
          <mc:Choice Requires="x14">
            <control shapeId="3283" r:id="rId214" name="Button 211">
              <controlPr defaultSize="0" print="0" autoFill="0" autoPict="0" macro="[0]!opentextblock">
                <anchor moveWithCells="1" sizeWithCells="1">
                  <from>
                    <xdr:col>25</xdr:col>
                    <xdr:colOff>57150</xdr:colOff>
                    <xdr:row>224</xdr:row>
                    <xdr:rowOff>57150</xdr:rowOff>
                  </from>
                  <to>
                    <xdr:col>25</xdr:col>
                    <xdr:colOff>1123950</xdr:colOff>
                    <xdr:row>224</xdr:row>
                    <xdr:rowOff>257175</xdr:rowOff>
                  </to>
                </anchor>
              </controlPr>
            </control>
          </mc:Choice>
        </mc:AlternateContent>
        <mc:AlternateContent xmlns:mc="http://schemas.openxmlformats.org/markup-compatibility/2006">
          <mc:Choice Requires="x14">
            <control shapeId="3284" r:id="rId215" name="Button 212">
              <controlPr defaultSize="0" print="0" autoFill="0" autoPict="0" macro="[0]!opentextblock">
                <anchor moveWithCells="1" sizeWithCells="1">
                  <from>
                    <xdr:col>25</xdr:col>
                    <xdr:colOff>57150</xdr:colOff>
                    <xdr:row>225</xdr:row>
                    <xdr:rowOff>57150</xdr:rowOff>
                  </from>
                  <to>
                    <xdr:col>25</xdr:col>
                    <xdr:colOff>1123950</xdr:colOff>
                    <xdr:row>225</xdr:row>
                    <xdr:rowOff>257175</xdr:rowOff>
                  </to>
                </anchor>
              </controlPr>
            </control>
          </mc:Choice>
        </mc:AlternateContent>
        <mc:AlternateContent xmlns:mc="http://schemas.openxmlformats.org/markup-compatibility/2006">
          <mc:Choice Requires="x14">
            <control shapeId="3285" r:id="rId216" name="Button 213">
              <controlPr defaultSize="0" print="0" autoFill="0" autoPict="0" macro="[0]!opentextblock">
                <anchor moveWithCells="1" sizeWithCells="1">
                  <from>
                    <xdr:col>25</xdr:col>
                    <xdr:colOff>57150</xdr:colOff>
                    <xdr:row>226</xdr:row>
                    <xdr:rowOff>57150</xdr:rowOff>
                  </from>
                  <to>
                    <xdr:col>25</xdr:col>
                    <xdr:colOff>1123950</xdr:colOff>
                    <xdr:row>226</xdr:row>
                    <xdr:rowOff>257175</xdr:rowOff>
                  </to>
                </anchor>
              </controlPr>
            </control>
          </mc:Choice>
        </mc:AlternateContent>
        <mc:AlternateContent xmlns:mc="http://schemas.openxmlformats.org/markup-compatibility/2006">
          <mc:Choice Requires="x14">
            <control shapeId="3286" r:id="rId217" name="Button 214">
              <controlPr defaultSize="0" print="0" autoFill="0" autoPict="0" macro="[0]!opentextblock">
                <anchor moveWithCells="1" sizeWithCells="1">
                  <from>
                    <xdr:col>25</xdr:col>
                    <xdr:colOff>57150</xdr:colOff>
                    <xdr:row>227</xdr:row>
                    <xdr:rowOff>57150</xdr:rowOff>
                  </from>
                  <to>
                    <xdr:col>25</xdr:col>
                    <xdr:colOff>1123950</xdr:colOff>
                    <xdr:row>227</xdr:row>
                    <xdr:rowOff>257175</xdr:rowOff>
                  </to>
                </anchor>
              </controlPr>
            </control>
          </mc:Choice>
        </mc:AlternateContent>
        <mc:AlternateContent xmlns:mc="http://schemas.openxmlformats.org/markup-compatibility/2006">
          <mc:Choice Requires="x14">
            <control shapeId="3287" r:id="rId218" name="Button 215">
              <controlPr defaultSize="0" print="0" autoFill="0" autoPict="0" macro="[0]!opentextblock">
                <anchor moveWithCells="1" sizeWithCells="1">
                  <from>
                    <xdr:col>25</xdr:col>
                    <xdr:colOff>57150</xdr:colOff>
                    <xdr:row>228</xdr:row>
                    <xdr:rowOff>57150</xdr:rowOff>
                  </from>
                  <to>
                    <xdr:col>25</xdr:col>
                    <xdr:colOff>1123950</xdr:colOff>
                    <xdr:row>228</xdr:row>
                    <xdr:rowOff>257175</xdr:rowOff>
                  </to>
                </anchor>
              </controlPr>
            </control>
          </mc:Choice>
        </mc:AlternateContent>
        <mc:AlternateContent xmlns:mc="http://schemas.openxmlformats.org/markup-compatibility/2006">
          <mc:Choice Requires="x14">
            <control shapeId="3288" r:id="rId219" name="Button 216">
              <controlPr defaultSize="0" print="0" autoFill="0" autoPict="0" macro="[0]!opentextblock">
                <anchor moveWithCells="1" sizeWithCells="1">
                  <from>
                    <xdr:col>25</xdr:col>
                    <xdr:colOff>57150</xdr:colOff>
                    <xdr:row>229</xdr:row>
                    <xdr:rowOff>57150</xdr:rowOff>
                  </from>
                  <to>
                    <xdr:col>25</xdr:col>
                    <xdr:colOff>1123950</xdr:colOff>
                    <xdr:row>229</xdr:row>
                    <xdr:rowOff>257175</xdr:rowOff>
                  </to>
                </anchor>
              </controlPr>
            </control>
          </mc:Choice>
        </mc:AlternateContent>
        <mc:AlternateContent xmlns:mc="http://schemas.openxmlformats.org/markup-compatibility/2006">
          <mc:Choice Requires="x14">
            <control shapeId="3289" r:id="rId220" name="Button 217">
              <controlPr defaultSize="0" print="0" autoFill="0" autoPict="0" macro="[0]!opentextblock">
                <anchor moveWithCells="1" sizeWithCells="1">
                  <from>
                    <xdr:col>25</xdr:col>
                    <xdr:colOff>57150</xdr:colOff>
                    <xdr:row>230</xdr:row>
                    <xdr:rowOff>57150</xdr:rowOff>
                  </from>
                  <to>
                    <xdr:col>25</xdr:col>
                    <xdr:colOff>1123950</xdr:colOff>
                    <xdr:row>230</xdr:row>
                    <xdr:rowOff>257175</xdr:rowOff>
                  </to>
                </anchor>
              </controlPr>
            </control>
          </mc:Choice>
        </mc:AlternateContent>
        <mc:AlternateContent xmlns:mc="http://schemas.openxmlformats.org/markup-compatibility/2006">
          <mc:Choice Requires="x14">
            <control shapeId="3290" r:id="rId221" name="Button 218">
              <controlPr defaultSize="0" print="0" autoFill="0" autoPict="0" macro="[0]!opentextblock">
                <anchor moveWithCells="1" sizeWithCells="1">
                  <from>
                    <xdr:col>25</xdr:col>
                    <xdr:colOff>57150</xdr:colOff>
                    <xdr:row>231</xdr:row>
                    <xdr:rowOff>57150</xdr:rowOff>
                  </from>
                  <to>
                    <xdr:col>25</xdr:col>
                    <xdr:colOff>1123950</xdr:colOff>
                    <xdr:row>231</xdr:row>
                    <xdr:rowOff>257175</xdr:rowOff>
                  </to>
                </anchor>
              </controlPr>
            </control>
          </mc:Choice>
        </mc:AlternateContent>
        <mc:AlternateContent xmlns:mc="http://schemas.openxmlformats.org/markup-compatibility/2006">
          <mc:Choice Requires="x14">
            <control shapeId="3291" r:id="rId222" name="Button 219">
              <controlPr defaultSize="0" print="0" autoFill="0" autoPict="0" macro="[0]!opentextblock">
                <anchor moveWithCells="1" sizeWithCells="1">
                  <from>
                    <xdr:col>25</xdr:col>
                    <xdr:colOff>57150</xdr:colOff>
                    <xdr:row>232</xdr:row>
                    <xdr:rowOff>57150</xdr:rowOff>
                  </from>
                  <to>
                    <xdr:col>25</xdr:col>
                    <xdr:colOff>1123950</xdr:colOff>
                    <xdr:row>232</xdr:row>
                    <xdr:rowOff>257175</xdr:rowOff>
                  </to>
                </anchor>
              </controlPr>
            </control>
          </mc:Choice>
        </mc:AlternateContent>
        <mc:AlternateContent xmlns:mc="http://schemas.openxmlformats.org/markup-compatibility/2006">
          <mc:Choice Requires="x14">
            <control shapeId="3292" r:id="rId223" name="Button 220">
              <controlPr defaultSize="0" print="0" autoFill="0" autoPict="0" macro="[0]!opentextblock">
                <anchor moveWithCells="1" sizeWithCells="1">
                  <from>
                    <xdr:col>25</xdr:col>
                    <xdr:colOff>57150</xdr:colOff>
                    <xdr:row>233</xdr:row>
                    <xdr:rowOff>57150</xdr:rowOff>
                  </from>
                  <to>
                    <xdr:col>25</xdr:col>
                    <xdr:colOff>1123950</xdr:colOff>
                    <xdr:row>233</xdr:row>
                    <xdr:rowOff>257175</xdr:rowOff>
                  </to>
                </anchor>
              </controlPr>
            </control>
          </mc:Choice>
        </mc:AlternateContent>
        <mc:AlternateContent xmlns:mc="http://schemas.openxmlformats.org/markup-compatibility/2006">
          <mc:Choice Requires="x14">
            <control shapeId="3293" r:id="rId224" name="Button 221">
              <controlPr defaultSize="0" print="0" autoFill="0" autoPict="0" macro="[0]!opentextblock">
                <anchor moveWithCells="1" sizeWithCells="1">
                  <from>
                    <xdr:col>25</xdr:col>
                    <xdr:colOff>57150</xdr:colOff>
                    <xdr:row>234</xdr:row>
                    <xdr:rowOff>57150</xdr:rowOff>
                  </from>
                  <to>
                    <xdr:col>25</xdr:col>
                    <xdr:colOff>1123950</xdr:colOff>
                    <xdr:row>234</xdr:row>
                    <xdr:rowOff>257175</xdr:rowOff>
                  </to>
                </anchor>
              </controlPr>
            </control>
          </mc:Choice>
        </mc:AlternateContent>
        <mc:AlternateContent xmlns:mc="http://schemas.openxmlformats.org/markup-compatibility/2006">
          <mc:Choice Requires="x14">
            <control shapeId="3294" r:id="rId225" name="Button 222">
              <controlPr defaultSize="0" print="0" autoFill="0" autoPict="0" macro="[0]!opentextblock">
                <anchor moveWithCells="1" sizeWithCells="1">
                  <from>
                    <xdr:col>25</xdr:col>
                    <xdr:colOff>57150</xdr:colOff>
                    <xdr:row>235</xdr:row>
                    <xdr:rowOff>57150</xdr:rowOff>
                  </from>
                  <to>
                    <xdr:col>25</xdr:col>
                    <xdr:colOff>1123950</xdr:colOff>
                    <xdr:row>235</xdr:row>
                    <xdr:rowOff>257175</xdr:rowOff>
                  </to>
                </anchor>
              </controlPr>
            </control>
          </mc:Choice>
        </mc:AlternateContent>
        <mc:AlternateContent xmlns:mc="http://schemas.openxmlformats.org/markup-compatibility/2006">
          <mc:Choice Requires="x14">
            <control shapeId="3295" r:id="rId226" name="Button 223">
              <controlPr defaultSize="0" print="0" autoFill="0" autoPict="0" macro="[0]!opentextblock">
                <anchor moveWithCells="1" sizeWithCells="1">
                  <from>
                    <xdr:col>25</xdr:col>
                    <xdr:colOff>57150</xdr:colOff>
                    <xdr:row>236</xdr:row>
                    <xdr:rowOff>57150</xdr:rowOff>
                  </from>
                  <to>
                    <xdr:col>25</xdr:col>
                    <xdr:colOff>1123950</xdr:colOff>
                    <xdr:row>236</xdr:row>
                    <xdr:rowOff>257175</xdr:rowOff>
                  </to>
                </anchor>
              </controlPr>
            </control>
          </mc:Choice>
        </mc:AlternateContent>
        <mc:AlternateContent xmlns:mc="http://schemas.openxmlformats.org/markup-compatibility/2006">
          <mc:Choice Requires="x14">
            <control shapeId="3296" r:id="rId227" name="Button 224">
              <controlPr defaultSize="0" print="0" autoFill="0" autoPict="0" macro="[0]!opentextblock">
                <anchor moveWithCells="1" sizeWithCells="1">
                  <from>
                    <xdr:col>25</xdr:col>
                    <xdr:colOff>57150</xdr:colOff>
                    <xdr:row>237</xdr:row>
                    <xdr:rowOff>57150</xdr:rowOff>
                  </from>
                  <to>
                    <xdr:col>25</xdr:col>
                    <xdr:colOff>1123950</xdr:colOff>
                    <xdr:row>237</xdr:row>
                    <xdr:rowOff>257175</xdr:rowOff>
                  </to>
                </anchor>
              </controlPr>
            </control>
          </mc:Choice>
        </mc:AlternateContent>
        <mc:AlternateContent xmlns:mc="http://schemas.openxmlformats.org/markup-compatibility/2006">
          <mc:Choice Requires="x14">
            <control shapeId="3297" r:id="rId228" name="Button 225">
              <controlPr defaultSize="0" print="0" autoFill="0" autoPict="0" macro="[0]!opentextblock">
                <anchor moveWithCells="1" sizeWithCells="1">
                  <from>
                    <xdr:col>25</xdr:col>
                    <xdr:colOff>57150</xdr:colOff>
                    <xdr:row>238</xdr:row>
                    <xdr:rowOff>57150</xdr:rowOff>
                  </from>
                  <to>
                    <xdr:col>25</xdr:col>
                    <xdr:colOff>1123950</xdr:colOff>
                    <xdr:row>238</xdr:row>
                    <xdr:rowOff>257175</xdr:rowOff>
                  </to>
                </anchor>
              </controlPr>
            </control>
          </mc:Choice>
        </mc:AlternateContent>
        <mc:AlternateContent xmlns:mc="http://schemas.openxmlformats.org/markup-compatibility/2006">
          <mc:Choice Requires="x14">
            <control shapeId="3298" r:id="rId229" name="Button 226">
              <controlPr defaultSize="0" print="0" autoFill="0" autoPict="0" macro="[0]!opentextblock">
                <anchor moveWithCells="1" sizeWithCells="1">
                  <from>
                    <xdr:col>25</xdr:col>
                    <xdr:colOff>57150</xdr:colOff>
                    <xdr:row>239</xdr:row>
                    <xdr:rowOff>57150</xdr:rowOff>
                  </from>
                  <to>
                    <xdr:col>25</xdr:col>
                    <xdr:colOff>1123950</xdr:colOff>
                    <xdr:row>239</xdr:row>
                    <xdr:rowOff>257175</xdr:rowOff>
                  </to>
                </anchor>
              </controlPr>
            </control>
          </mc:Choice>
        </mc:AlternateContent>
        <mc:AlternateContent xmlns:mc="http://schemas.openxmlformats.org/markup-compatibility/2006">
          <mc:Choice Requires="x14">
            <control shapeId="3299" r:id="rId230" name="Button 227">
              <controlPr defaultSize="0" print="0" autoFill="0" autoPict="0" macro="[0]!opentextblock">
                <anchor moveWithCells="1" sizeWithCells="1">
                  <from>
                    <xdr:col>25</xdr:col>
                    <xdr:colOff>57150</xdr:colOff>
                    <xdr:row>240</xdr:row>
                    <xdr:rowOff>57150</xdr:rowOff>
                  </from>
                  <to>
                    <xdr:col>25</xdr:col>
                    <xdr:colOff>1123950</xdr:colOff>
                    <xdr:row>240</xdr:row>
                    <xdr:rowOff>257175</xdr:rowOff>
                  </to>
                </anchor>
              </controlPr>
            </control>
          </mc:Choice>
        </mc:AlternateContent>
        <mc:AlternateContent xmlns:mc="http://schemas.openxmlformats.org/markup-compatibility/2006">
          <mc:Choice Requires="x14">
            <control shapeId="3300" r:id="rId231" name="Button 228">
              <controlPr defaultSize="0" print="0" autoFill="0" autoPict="0" macro="[0]!opentextblock">
                <anchor moveWithCells="1" sizeWithCells="1">
                  <from>
                    <xdr:col>25</xdr:col>
                    <xdr:colOff>57150</xdr:colOff>
                    <xdr:row>241</xdr:row>
                    <xdr:rowOff>57150</xdr:rowOff>
                  </from>
                  <to>
                    <xdr:col>25</xdr:col>
                    <xdr:colOff>1123950</xdr:colOff>
                    <xdr:row>241</xdr:row>
                    <xdr:rowOff>257175</xdr:rowOff>
                  </to>
                </anchor>
              </controlPr>
            </control>
          </mc:Choice>
        </mc:AlternateContent>
        <mc:AlternateContent xmlns:mc="http://schemas.openxmlformats.org/markup-compatibility/2006">
          <mc:Choice Requires="x14">
            <control shapeId="3301" r:id="rId232" name="Button 229">
              <controlPr defaultSize="0" print="0" autoFill="0" autoPict="0" macro="[0]!opentextblock">
                <anchor moveWithCells="1" sizeWithCells="1">
                  <from>
                    <xdr:col>25</xdr:col>
                    <xdr:colOff>57150</xdr:colOff>
                    <xdr:row>242</xdr:row>
                    <xdr:rowOff>57150</xdr:rowOff>
                  </from>
                  <to>
                    <xdr:col>25</xdr:col>
                    <xdr:colOff>1123950</xdr:colOff>
                    <xdr:row>242</xdr:row>
                    <xdr:rowOff>257175</xdr:rowOff>
                  </to>
                </anchor>
              </controlPr>
            </control>
          </mc:Choice>
        </mc:AlternateContent>
        <mc:AlternateContent xmlns:mc="http://schemas.openxmlformats.org/markup-compatibility/2006">
          <mc:Choice Requires="x14">
            <control shapeId="3302" r:id="rId233" name="Button 230">
              <controlPr defaultSize="0" print="0" autoFill="0" autoPict="0" macro="[0]!opentextblock">
                <anchor moveWithCells="1" sizeWithCells="1">
                  <from>
                    <xdr:col>25</xdr:col>
                    <xdr:colOff>57150</xdr:colOff>
                    <xdr:row>243</xdr:row>
                    <xdr:rowOff>57150</xdr:rowOff>
                  </from>
                  <to>
                    <xdr:col>25</xdr:col>
                    <xdr:colOff>1123950</xdr:colOff>
                    <xdr:row>243</xdr:row>
                    <xdr:rowOff>257175</xdr:rowOff>
                  </to>
                </anchor>
              </controlPr>
            </control>
          </mc:Choice>
        </mc:AlternateContent>
        <mc:AlternateContent xmlns:mc="http://schemas.openxmlformats.org/markup-compatibility/2006">
          <mc:Choice Requires="x14">
            <control shapeId="3303" r:id="rId234" name="Button 231">
              <controlPr defaultSize="0" print="0" autoFill="0" autoPict="0" macro="[0]!opentextblock">
                <anchor moveWithCells="1" sizeWithCells="1">
                  <from>
                    <xdr:col>25</xdr:col>
                    <xdr:colOff>57150</xdr:colOff>
                    <xdr:row>244</xdr:row>
                    <xdr:rowOff>57150</xdr:rowOff>
                  </from>
                  <to>
                    <xdr:col>25</xdr:col>
                    <xdr:colOff>1123950</xdr:colOff>
                    <xdr:row>244</xdr:row>
                    <xdr:rowOff>257175</xdr:rowOff>
                  </to>
                </anchor>
              </controlPr>
            </control>
          </mc:Choice>
        </mc:AlternateContent>
        <mc:AlternateContent xmlns:mc="http://schemas.openxmlformats.org/markup-compatibility/2006">
          <mc:Choice Requires="x14">
            <control shapeId="3304" r:id="rId235" name="Button 232">
              <controlPr defaultSize="0" print="0" autoFill="0" autoPict="0" macro="[0]!opentextblock">
                <anchor moveWithCells="1" sizeWithCells="1">
                  <from>
                    <xdr:col>25</xdr:col>
                    <xdr:colOff>57150</xdr:colOff>
                    <xdr:row>245</xdr:row>
                    <xdr:rowOff>57150</xdr:rowOff>
                  </from>
                  <to>
                    <xdr:col>25</xdr:col>
                    <xdr:colOff>1123950</xdr:colOff>
                    <xdr:row>245</xdr:row>
                    <xdr:rowOff>257175</xdr:rowOff>
                  </to>
                </anchor>
              </controlPr>
            </control>
          </mc:Choice>
        </mc:AlternateContent>
        <mc:AlternateContent xmlns:mc="http://schemas.openxmlformats.org/markup-compatibility/2006">
          <mc:Choice Requires="x14">
            <control shapeId="3305" r:id="rId236" name="Button 233">
              <controlPr defaultSize="0" print="0" autoFill="0" autoPict="0" macro="[0]!opentextblock">
                <anchor moveWithCells="1" sizeWithCells="1">
                  <from>
                    <xdr:col>25</xdr:col>
                    <xdr:colOff>57150</xdr:colOff>
                    <xdr:row>246</xdr:row>
                    <xdr:rowOff>57150</xdr:rowOff>
                  </from>
                  <to>
                    <xdr:col>25</xdr:col>
                    <xdr:colOff>1123950</xdr:colOff>
                    <xdr:row>246</xdr:row>
                    <xdr:rowOff>257175</xdr:rowOff>
                  </to>
                </anchor>
              </controlPr>
            </control>
          </mc:Choice>
        </mc:AlternateContent>
        <mc:AlternateContent xmlns:mc="http://schemas.openxmlformats.org/markup-compatibility/2006">
          <mc:Choice Requires="x14">
            <control shapeId="3306" r:id="rId237" name="Button 234">
              <controlPr defaultSize="0" print="0" autoFill="0" autoPict="0" macro="[0]!opentextblock">
                <anchor moveWithCells="1" sizeWithCells="1">
                  <from>
                    <xdr:col>25</xdr:col>
                    <xdr:colOff>57150</xdr:colOff>
                    <xdr:row>247</xdr:row>
                    <xdr:rowOff>57150</xdr:rowOff>
                  </from>
                  <to>
                    <xdr:col>25</xdr:col>
                    <xdr:colOff>1123950</xdr:colOff>
                    <xdr:row>247</xdr:row>
                    <xdr:rowOff>257175</xdr:rowOff>
                  </to>
                </anchor>
              </controlPr>
            </control>
          </mc:Choice>
        </mc:AlternateContent>
        <mc:AlternateContent xmlns:mc="http://schemas.openxmlformats.org/markup-compatibility/2006">
          <mc:Choice Requires="x14">
            <control shapeId="3307" r:id="rId238" name="Button 235">
              <controlPr defaultSize="0" print="0" autoFill="0" autoPict="0" macro="[0]!opentextblock">
                <anchor moveWithCells="1" sizeWithCells="1">
                  <from>
                    <xdr:col>25</xdr:col>
                    <xdr:colOff>57150</xdr:colOff>
                    <xdr:row>248</xdr:row>
                    <xdr:rowOff>57150</xdr:rowOff>
                  </from>
                  <to>
                    <xdr:col>25</xdr:col>
                    <xdr:colOff>1123950</xdr:colOff>
                    <xdr:row>248</xdr:row>
                    <xdr:rowOff>257175</xdr:rowOff>
                  </to>
                </anchor>
              </controlPr>
            </control>
          </mc:Choice>
        </mc:AlternateContent>
        <mc:AlternateContent xmlns:mc="http://schemas.openxmlformats.org/markup-compatibility/2006">
          <mc:Choice Requires="x14">
            <control shapeId="3308" r:id="rId239" name="Button 236">
              <controlPr defaultSize="0" print="0" autoFill="0" autoPict="0" macro="[0]!opentextblock">
                <anchor moveWithCells="1" sizeWithCells="1">
                  <from>
                    <xdr:col>25</xdr:col>
                    <xdr:colOff>57150</xdr:colOff>
                    <xdr:row>249</xdr:row>
                    <xdr:rowOff>57150</xdr:rowOff>
                  </from>
                  <to>
                    <xdr:col>25</xdr:col>
                    <xdr:colOff>1123950</xdr:colOff>
                    <xdr:row>249</xdr:row>
                    <xdr:rowOff>257175</xdr:rowOff>
                  </to>
                </anchor>
              </controlPr>
            </control>
          </mc:Choice>
        </mc:AlternateContent>
        <mc:AlternateContent xmlns:mc="http://schemas.openxmlformats.org/markup-compatibility/2006">
          <mc:Choice Requires="x14">
            <control shapeId="3309" r:id="rId240" name="Button 237">
              <controlPr defaultSize="0" print="0" autoFill="0" autoPict="0" macro="[0]!opentextblock">
                <anchor moveWithCells="1" sizeWithCells="1">
                  <from>
                    <xdr:col>25</xdr:col>
                    <xdr:colOff>57150</xdr:colOff>
                    <xdr:row>250</xdr:row>
                    <xdr:rowOff>57150</xdr:rowOff>
                  </from>
                  <to>
                    <xdr:col>25</xdr:col>
                    <xdr:colOff>1123950</xdr:colOff>
                    <xdr:row>250</xdr:row>
                    <xdr:rowOff>257175</xdr:rowOff>
                  </to>
                </anchor>
              </controlPr>
            </control>
          </mc:Choice>
        </mc:AlternateContent>
        <mc:AlternateContent xmlns:mc="http://schemas.openxmlformats.org/markup-compatibility/2006">
          <mc:Choice Requires="x14">
            <control shapeId="3310" r:id="rId241" name="Button 238">
              <controlPr defaultSize="0" print="0" autoFill="0" autoPict="0" macro="[0]!opentextblock">
                <anchor moveWithCells="1" sizeWithCells="1">
                  <from>
                    <xdr:col>25</xdr:col>
                    <xdr:colOff>57150</xdr:colOff>
                    <xdr:row>251</xdr:row>
                    <xdr:rowOff>57150</xdr:rowOff>
                  </from>
                  <to>
                    <xdr:col>25</xdr:col>
                    <xdr:colOff>1123950</xdr:colOff>
                    <xdr:row>251</xdr:row>
                    <xdr:rowOff>257175</xdr:rowOff>
                  </to>
                </anchor>
              </controlPr>
            </control>
          </mc:Choice>
        </mc:AlternateContent>
        <mc:AlternateContent xmlns:mc="http://schemas.openxmlformats.org/markup-compatibility/2006">
          <mc:Choice Requires="x14">
            <control shapeId="3311" r:id="rId242" name="Button 239">
              <controlPr defaultSize="0" print="0" autoFill="0" autoPict="0" macro="[0]!opentextblock">
                <anchor moveWithCells="1" sizeWithCells="1">
                  <from>
                    <xdr:col>25</xdr:col>
                    <xdr:colOff>57150</xdr:colOff>
                    <xdr:row>252</xdr:row>
                    <xdr:rowOff>57150</xdr:rowOff>
                  </from>
                  <to>
                    <xdr:col>25</xdr:col>
                    <xdr:colOff>1123950</xdr:colOff>
                    <xdr:row>252</xdr:row>
                    <xdr:rowOff>257175</xdr:rowOff>
                  </to>
                </anchor>
              </controlPr>
            </control>
          </mc:Choice>
        </mc:AlternateContent>
        <mc:AlternateContent xmlns:mc="http://schemas.openxmlformats.org/markup-compatibility/2006">
          <mc:Choice Requires="x14">
            <control shapeId="3312" r:id="rId243" name="Button 240">
              <controlPr defaultSize="0" print="0" autoFill="0" autoPict="0" macro="[0]!opentextblock">
                <anchor moveWithCells="1" sizeWithCells="1">
                  <from>
                    <xdr:col>25</xdr:col>
                    <xdr:colOff>57150</xdr:colOff>
                    <xdr:row>253</xdr:row>
                    <xdr:rowOff>57150</xdr:rowOff>
                  </from>
                  <to>
                    <xdr:col>25</xdr:col>
                    <xdr:colOff>1123950</xdr:colOff>
                    <xdr:row>253</xdr:row>
                    <xdr:rowOff>257175</xdr:rowOff>
                  </to>
                </anchor>
              </controlPr>
            </control>
          </mc:Choice>
        </mc:AlternateContent>
        <mc:AlternateContent xmlns:mc="http://schemas.openxmlformats.org/markup-compatibility/2006">
          <mc:Choice Requires="x14">
            <control shapeId="3313" r:id="rId244" name="Button 241">
              <controlPr defaultSize="0" print="0" autoFill="0" autoPict="0" macro="[0]!opentextblock">
                <anchor moveWithCells="1" sizeWithCells="1">
                  <from>
                    <xdr:col>25</xdr:col>
                    <xdr:colOff>57150</xdr:colOff>
                    <xdr:row>254</xdr:row>
                    <xdr:rowOff>57150</xdr:rowOff>
                  </from>
                  <to>
                    <xdr:col>25</xdr:col>
                    <xdr:colOff>1123950</xdr:colOff>
                    <xdr:row>254</xdr:row>
                    <xdr:rowOff>257175</xdr:rowOff>
                  </to>
                </anchor>
              </controlPr>
            </control>
          </mc:Choice>
        </mc:AlternateContent>
        <mc:AlternateContent xmlns:mc="http://schemas.openxmlformats.org/markup-compatibility/2006">
          <mc:Choice Requires="x14">
            <control shapeId="3314" r:id="rId245" name="Button 242">
              <controlPr defaultSize="0" print="0" autoFill="0" autoPict="0" macro="[0]!opentextblock">
                <anchor moveWithCells="1" sizeWithCells="1">
                  <from>
                    <xdr:col>25</xdr:col>
                    <xdr:colOff>57150</xdr:colOff>
                    <xdr:row>255</xdr:row>
                    <xdr:rowOff>57150</xdr:rowOff>
                  </from>
                  <to>
                    <xdr:col>25</xdr:col>
                    <xdr:colOff>1123950</xdr:colOff>
                    <xdr:row>255</xdr:row>
                    <xdr:rowOff>257175</xdr:rowOff>
                  </to>
                </anchor>
              </controlPr>
            </control>
          </mc:Choice>
        </mc:AlternateContent>
        <mc:AlternateContent xmlns:mc="http://schemas.openxmlformats.org/markup-compatibility/2006">
          <mc:Choice Requires="x14">
            <control shapeId="3315" r:id="rId246" name="Button 243">
              <controlPr defaultSize="0" print="0" autoFill="0" autoPict="0" macro="[0]!opentextblock">
                <anchor moveWithCells="1" sizeWithCells="1">
                  <from>
                    <xdr:col>25</xdr:col>
                    <xdr:colOff>57150</xdr:colOff>
                    <xdr:row>256</xdr:row>
                    <xdr:rowOff>57150</xdr:rowOff>
                  </from>
                  <to>
                    <xdr:col>25</xdr:col>
                    <xdr:colOff>1123950</xdr:colOff>
                    <xdr:row>256</xdr:row>
                    <xdr:rowOff>257175</xdr:rowOff>
                  </to>
                </anchor>
              </controlPr>
            </control>
          </mc:Choice>
        </mc:AlternateContent>
        <mc:AlternateContent xmlns:mc="http://schemas.openxmlformats.org/markup-compatibility/2006">
          <mc:Choice Requires="x14">
            <control shapeId="3316" r:id="rId247" name="Button 244">
              <controlPr defaultSize="0" print="0" autoFill="0" autoPict="0" macro="[0]!opentextblock">
                <anchor moveWithCells="1" sizeWithCells="1">
                  <from>
                    <xdr:col>25</xdr:col>
                    <xdr:colOff>57150</xdr:colOff>
                    <xdr:row>257</xdr:row>
                    <xdr:rowOff>57150</xdr:rowOff>
                  </from>
                  <to>
                    <xdr:col>25</xdr:col>
                    <xdr:colOff>1123950</xdr:colOff>
                    <xdr:row>257</xdr:row>
                    <xdr:rowOff>257175</xdr:rowOff>
                  </to>
                </anchor>
              </controlPr>
            </control>
          </mc:Choice>
        </mc:AlternateContent>
        <mc:AlternateContent xmlns:mc="http://schemas.openxmlformats.org/markup-compatibility/2006">
          <mc:Choice Requires="x14">
            <control shapeId="3317" r:id="rId248" name="Button 245">
              <controlPr defaultSize="0" print="0" autoFill="0" autoPict="0" macro="[0]!opentextblock">
                <anchor moveWithCells="1" sizeWithCells="1">
                  <from>
                    <xdr:col>25</xdr:col>
                    <xdr:colOff>57150</xdr:colOff>
                    <xdr:row>258</xdr:row>
                    <xdr:rowOff>57150</xdr:rowOff>
                  </from>
                  <to>
                    <xdr:col>25</xdr:col>
                    <xdr:colOff>1123950</xdr:colOff>
                    <xdr:row>258</xdr:row>
                    <xdr:rowOff>257175</xdr:rowOff>
                  </to>
                </anchor>
              </controlPr>
            </control>
          </mc:Choice>
        </mc:AlternateContent>
        <mc:AlternateContent xmlns:mc="http://schemas.openxmlformats.org/markup-compatibility/2006">
          <mc:Choice Requires="x14">
            <control shapeId="3318" r:id="rId249" name="Button 246">
              <controlPr defaultSize="0" print="0" autoFill="0" autoPict="0" macro="[0]!opentextblock">
                <anchor moveWithCells="1" sizeWithCells="1">
                  <from>
                    <xdr:col>25</xdr:col>
                    <xdr:colOff>57150</xdr:colOff>
                    <xdr:row>259</xdr:row>
                    <xdr:rowOff>57150</xdr:rowOff>
                  </from>
                  <to>
                    <xdr:col>25</xdr:col>
                    <xdr:colOff>1123950</xdr:colOff>
                    <xdr:row>259</xdr:row>
                    <xdr:rowOff>257175</xdr:rowOff>
                  </to>
                </anchor>
              </controlPr>
            </control>
          </mc:Choice>
        </mc:AlternateContent>
        <mc:AlternateContent xmlns:mc="http://schemas.openxmlformats.org/markup-compatibility/2006">
          <mc:Choice Requires="x14">
            <control shapeId="3319" r:id="rId250" name="Button 247">
              <controlPr defaultSize="0" print="0" autoFill="0" autoPict="0" macro="[0]!opentextblock">
                <anchor moveWithCells="1" sizeWithCells="1">
                  <from>
                    <xdr:col>25</xdr:col>
                    <xdr:colOff>57150</xdr:colOff>
                    <xdr:row>260</xdr:row>
                    <xdr:rowOff>57150</xdr:rowOff>
                  </from>
                  <to>
                    <xdr:col>25</xdr:col>
                    <xdr:colOff>1123950</xdr:colOff>
                    <xdr:row>260</xdr:row>
                    <xdr:rowOff>257175</xdr:rowOff>
                  </to>
                </anchor>
              </controlPr>
            </control>
          </mc:Choice>
        </mc:AlternateContent>
        <mc:AlternateContent xmlns:mc="http://schemas.openxmlformats.org/markup-compatibility/2006">
          <mc:Choice Requires="x14">
            <control shapeId="3320" r:id="rId251" name="Button 248">
              <controlPr defaultSize="0" print="0" autoFill="0" autoPict="0" macro="[0]!opentextblock">
                <anchor moveWithCells="1" sizeWithCells="1">
                  <from>
                    <xdr:col>25</xdr:col>
                    <xdr:colOff>57150</xdr:colOff>
                    <xdr:row>261</xdr:row>
                    <xdr:rowOff>57150</xdr:rowOff>
                  </from>
                  <to>
                    <xdr:col>25</xdr:col>
                    <xdr:colOff>1123950</xdr:colOff>
                    <xdr:row>261</xdr:row>
                    <xdr:rowOff>257175</xdr:rowOff>
                  </to>
                </anchor>
              </controlPr>
            </control>
          </mc:Choice>
        </mc:AlternateContent>
        <mc:AlternateContent xmlns:mc="http://schemas.openxmlformats.org/markup-compatibility/2006">
          <mc:Choice Requires="x14">
            <control shapeId="3321" r:id="rId252" name="Button 249">
              <controlPr defaultSize="0" print="0" autoFill="0" autoPict="0" macro="[0]!opentextblock">
                <anchor moveWithCells="1" sizeWithCells="1">
                  <from>
                    <xdr:col>25</xdr:col>
                    <xdr:colOff>57150</xdr:colOff>
                    <xdr:row>262</xdr:row>
                    <xdr:rowOff>57150</xdr:rowOff>
                  </from>
                  <to>
                    <xdr:col>25</xdr:col>
                    <xdr:colOff>1123950</xdr:colOff>
                    <xdr:row>262</xdr:row>
                    <xdr:rowOff>257175</xdr:rowOff>
                  </to>
                </anchor>
              </controlPr>
            </control>
          </mc:Choice>
        </mc:AlternateContent>
        <mc:AlternateContent xmlns:mc="http://schemas.openxmlformats.org/markup-compatibility/2006">
          <mc:Choice Requires="x14">
            <control shapeId="3322" r:id="rId253" name="Button 250">
              <controlPr defaultSize="0" print="0" autoFill="0" autoPict="0" macro="[0]!opentextblock">
                <anchor moveWithCells="1" sizeWithCells="1">
                  <from>
                    <xdr:col>25</xdr:col>
                    <xdr:colOff>57150</xdr:colOff>
                    <xdr:row>263</xdr:row>
                    <xdr:rowOff>57150</xdr:rowOff>
                  </from>
                  <to>
                    <xdr:col>25</xdr:col>
                    <xdr:colOff>1123950</xdr:colOff>
                    <xdr:row>263</xdr:row>
                    <xdr:rowOff>257175</xdr:rowOff>
                  </to>
                </anchor>
              </controlPr>
            </control>
          </mc:Choice>
        </mc:AlternateContent>
        <mc:AlternateContent xmlns:mc="http://schemas.openxmlformats.org/markup-compatibility/2006">
          <mc:Choice Requires="x14">
            <control shapeId="3323" r:id="rId254" name="Button 251">
              <controlPr defaultSize="0" print="0" autoFill="0" autoPict="0" macro="[0]!opentextblock">
                <anchor moveWithCells="1" sizeWithCells="1">
                  <from>
                    <xdr:col>25</xdr:col>
                    <xdr:colOff>57150</xdr:colOff>
                    <xdr:row>264</xdr:row>
                    <xdr:rowOff>57150</xdr:rowOff>
                  </from>
                  <to>
                    <xdr:col>25</xdr:col>
                    <xdr:colOff>1123950</xdr:colOff>
                    <xdr:row>264</xdr:row>
                    <xdr:rowOff>257175</xdr:rowOff>
                  </to>
                </anchor>
              </controlPr>
            </control>
          </mc:Choice>
        </mc:AlternateContent>
        <mc:AlternateContent xmlns:mc="http://schemas.openxmlformats.org/markup-compatibility/2006">
          <mc:Choice Requires="x14">
            <control shapeId="3324" r:id="rId255" name="Button 252">
              <controlPr defaultSize="0" print="0" autoFill="0" autoPict="0" macro="[0]!opentextblock">
                <anchor moveWithCells="1" sizeWithCells="1">
                  <from>
                    <xdr:col>25</xdr:col>
                    <xdr:colOff>57150</xdr:colOff>
                    <xdr:row>265</xdr:row>
                    <xdr:rowOff>57150</xdr:rowOff>
                  </from>
                  <to>
                    <xdr:col>25</xdr:col>
                    <xdr:colOff>1123950</xdr:colOff>
                    <xdr:row>265</xdr:row>
                    <xdr:rowOff>257175</xdr:rowOff>
                  </to>
                </anchor>
              </controlPr>
            </control>
          </mc:Choice>
        </mc:AlternateContent>
        <mc:AlternateContent xmlns:mc="http://schemas.openxmlformats.org/markup-compatibility/2006">
          <mc:Choice Requires="x14">
            <control shapeId="3325" r:id="rId256" name="Button 253">
              <controlPr defaultSize="0" print="0" autoFill="0" autoPict="0" macro="[0]!opentextblock">
                <anchor moveWithCells="1" sizeWithCells="1">
                  <from>
                    <xdr:col>25</xdr:col>
                    <xdr:colOff>57150</xdr:colOff>
                    <xdr:row>266</xdr:row>
                    <xdr:rowOff>57150</xdr:rowOff>
                  </from>
                  <to>
                    <xdr:col>25</xdr:col>
                    <xdr:colOff>1123950</xdr:colOff>
                    <xdr:row>266</xdr:row>
                    <xdr:rowOff>257175</xdr:rowOff>
                  </to>
                </anchor>
              </controlPr>
            </control>
          </mc:Choice>
        </mc:AlternateContent>
        <mc:AlternateContent xmlns:mc="http://schemas.openxmlformats.org/markup-compatibility/2006">
          <mc:Choice Requires="x14">
            <control shapeId="3326" r:id="rId257" name="Button 254">
              <controlPr defaultSize="0" print="0" autoFill="0" autoPict="0" macro="[0]!opentextblock">
                <anchor moveWithCells="1" sizeWithCells="1">
                  <from>
                    <xdr:col>25</xdr:col>
                    <xdr:colOff>57150</xdr:colOff>
                    <xdr:row>267</xdr:row>
                    <xdr:rowOff>57150</xdr:rowOff>
                  </from>
                  <to>
                    <xdr:col>25</xdr:col>
                    <xdr:colOff>1123950</xdr:colOff>
                    <xdr:row>267</xdr:row>
                    <xdr:rowOff>257175</xdr:rowOff>
                  </to>
                </anchor>
              </controlPr>
            </control>
          </mc:Choice>
        </mc:AlternateContent>
        <mc:AlternateContent xmlns:mc="http://schemas.openxmlformats.org/markup-compatibility/2006">
          <mc:Choice Requires="x14">
            <control shapeId="3327" r:id="rId258" name="Button 255">
              <controlPr defaultSize="0" print="0" autoFill="0" autoPict="0" macro="[0]!opentextblock">
                <anchor moveWithCells="1" sizeWithCells="1">
                  <from>
                    <xdr:col>25</xdr:col>
                    <xdr:colOff>57150</xdr:colOff>
                    <xdr:row>268</xdr:row>
                    <xdr:rowOff>57150</xdr:rowOff>
                  </from>
                  <to>
                    <xdr:col>25</xdr:col>
                    <xdr:colOff>1123950</xdr:colOff>
                    <xdr:row>268</xdr:row>
                    <xdr:rowOff>257175</xdr:rowOff>
                  </to>
                </anchor>
              </controlPr>
            </control>
          </mc:Choice>
        </mc:AlternateContent>
        <mc:AlternateContent xmlns:mc="http://schemas.openxmlformats.org/markup-compatibility/2006">
          <mc:Choice Requires="x14">
            <control shapeId="3328" r:id="rId259" name="Button 256">
              <controlPr defaultSize="0" print="0" autoFill="0" autoPict="0" macro="[0]!opentextblock">
                <anchor moveWithCells="1" sizeWithCells="1">
                  <from>
                    <xdr:col>25</xdr:col>
                    <xdr:colOff>57150</xdr:colOff>
                    <xdr:row>269</xdr:row>
                    <xdr:rowOff>57150</xdr:rowOff>
                  </from>
                  <to>
                    <xdr:col>25</xdr:col>
                    <xdr:colOff>1123950</xdr:colOff>
                    <xdr:row>269</xdr:row>
                    <xdr:rowOff>257175</xdr:rowOff>
                  </to>
                </anchor>
              </controlPr>
            </control>
          </mc:Choice>
        </mc:AlternateContent>
        <mc:AlternateContent xmlns:mc="http://schemas.openxmlformats.org/markup-compatibility/2006">
          <mc:Choice Requires="x14">
            <control shapeId="3329" r:id="rId260" name="Button 257">
              <controlPr defaultSize="0" print="0" autoFill="0" autoPict="0" macro="[0]!opentextblock">
                <anchor moveWithCells="1" sizeWithCells="1">
                  <from>
                    <xdr:col>25</xdr:col>
                    <xdr:colOff>57150</xdr:colOff>
                    <xdr:row>270</xdr:row>
                    <xdr:rowOff>57150</xdr:rowOff>
                  </from>
                  <to>
                    <xdr:col>25</xdr:col>
                    <xdr:colOff>1123950</xdr:colOff>
                    <xdr:row>270</xdr:row>
                    <xdr:rowOff>257175</xdr:rowOff>
                  </to>
                </anchor>
              </controlPr>
            </control>
          </mc:Choice>
        </mc:AlternateContent>
        <mc:AlternateContent xmlns:mc="http://schemas.openxmlformats.org/markup-compatibility/2006">
          <mc:Choice Requires="x14">
            <control shapeId="3330" r:id="rId261" name="Button 258">
              <controlPr defaultSize="0" print="0" autoFill="0" autoPict="0" macro="[0]!opentextblock">
                <anchor moveWithCells="1" sizeWithCells="1">
                  <from>
                    <xdr:col>25</xdr:col>
                    <xdr:colOff>57150</xdr:colOff>
                    <xdr:row>271</xdr:row>
                    <xdr:rowOff>57150</xdr:rowOff>
                  </from>
                  <to>
                    <xdr:col>25</xdr:col>
                    <xdr:colOff>1123950</xdr:colOff>
                    <xdr:row>271</xdr:row>
                    <xdr:rowOff>257175</xdr:rowOff>
                  </to>
                </anchor>
              </controlPr>
            </control>
          </mc:Choice>
        </mc:AlternateContent>
        <mc:AlternateContent xmlns:mc="http://schemas.openxmlformats.org/markup-compatibility/2006">
          <mc:Choice Requires="x14">
            <control shapeId="3331" r:id="rId262" name="Button 259">
              <controlPr defaultSize="0" print="0" autoFill="0" autoPict="0" macro="[0]!opentextblock">
                <anchor moveWithCells="1" sizeWithCells="1">
                  <from>
                    <xdr:col>25</xdr:col>
                    <xdr:colOff>57150</xdr:colOff>
                    <xdr:row>272</xdr:row>
                    <xdr:rowOff>57150</xdr:rowOff>
                  </from>
                  <to>
                    <xdr:col>25</xdr:col>
                    <xdr:colOff>1123950</xdr:colOff>
                    <xdr:row>272</xdr:row>
                    <xdr:rowOff>257175</xdr:rowOff>
                  </to>
                </anchor>
              </controlPr>
            </control>
          </mc:Choice>
        </mc:AlternateContent>
        <mc:AlternateContent xmlns:mc="http://schemas.openxmlformats.org/markup-compatibility/2006">
          <mc:Choice Requires="x14">
            <control shapeId="3332" r:id="rId263" name="Button 260">
              <controlPr defaultSize="0" print="0" autoFill="0" autoPict="0" macro="[0]!opentextblock">
                <anchor moveWithCells="1" sizeWithCells="1">
                  <from>
                    <xdr:col>25</xdr:col>
                    <xdr:colOff>57150</xdr:colOff>
                    <xdr:row>273</xdr:row>
                    <xdr:rowOff>57150</xdr:rowOff>
                  </from>
                  <to>
                    <xdr:col>25</xdr:col>
                    <xdr:colOff>1123950</xdr:colOff>
                    <xdr:row>273</xdr:row>
                    <xdr:rowOff>257175</xdr:rowOff>
                  </to>
                </anchor>
              </controlPr>
            </control>
          </mc:Choice>
        </mc:AlternateContent>
        <mc:AlternateContent xmlns:mc="http://schemas.openxmlformats.org/markup-compatibility/2006">
          <mc:Choice Requires="x14">
            <control shapeId="3333" r:id="rId264" name="Button 261">
              <controlPr defaultSize="0" print="0" autoFill="0" autoPict="0" macro="[0]!opentextblock">
                <anchor moveWithCells="1" sizeWithCells="1">
                  <from>
                    <xdr:col>25</xdr:col>
                    <xdr:colOff>57150</xdr:colOff>
                    <xdr:row>274</xdr:row>
                    <xdr:rowOff>57150</xdr:rowOff>
                  </from>
                  <to>
                    <xdr:col>25</xdr:col>
                    <xdr:colOff>1123950</xdr:colOff>
                    <xdr:row>274</xdr:row>
                    <xdr:rowOff>257175</xdr:rowOff>
                  </to>
                </anchor>
              </controlPr>
            </control>
          </mc:Choice>
        </mc:AlternateContent>
        <mc:AlternateContent xmlns:mc="http://schemas.openxmlformats.org/markup-compatibility/2006">
          <mc:Choice Requires="x14">
            <control shapeId="3334" r:id="rId265" name="Button 262">
              <controlPr defaultSize="0" print="0" autoFill="0" autoPict="0" macro="[0]!opentextblock">
                <anchor moveWithCells="1" sizeWithCells="1">
                  <from>
                    <xdr:col>25</xdr:col>
                    <xdr:colOff>57150</xdr:colOff>
                    <xdr:row>275</xdr:row>
                    <xdr:rowOff>57150</xdr:rowOff>
                  </from>
                  <to>
                    <xdr:col>25</xdr:col>
                    <xdr:colOff>1123950</xdr:colOff>
                    <xdr:row>275</xdr:row>
                    <xdr:rowOff>257175</xdr:rowOff>
                  </to>
                </anchor>
              </controlPr>
            </control>
          </mc:Choice>
        </mc:AlternateContent>
        <mc:AlternateContent xmlns:mc="http://schemas.openxmlformats.org/markup-compatibility/2006">
          <mc:Choice Requires="x14">
            <control shapeId="3335" r:id="rId266" name="Button 263">
              <controlPr defaultSize="0" print="0" autoFill="0" autoPict="0" macro="[0]!opentextblock">
                <anchor moveWithCells="1" sizeWithCells="1">
                  <from>
                    <xdr:col>25</xdr:col>
                    <xdr:colOff>57150</xdr:colOff>
                    <xdr:row>276</xdr:row>
                    <xdr:rowOff>57150</xdr:rowOff>
                  </from>
                  <to>
                    <xdr:col>25</xdr:col>
                    <xdr:colOff>1123950</xdr:colOff>
                    <xdr:row>276</xdr:row>
                    <xdr:rowOff>257175</xdr:rowOff>
                  </to>
                </anchor>
              </controlPr>
            </control>
          </mc:Choice>
        </mc:AlternateContent>
        <mc:AlternateContent xmlns:mc="http://schemas.openxmlformats.org/markup-compatibility/2006">
          <mc:Choice Requires="x14">
            <control shapeId="3336" r:id="rId267" name="Button 264">
              <controlPr defaultSize="0" print="0" autoFill="0" autoPict="0" macro="[0]!opentextblock">
                <anchor moveWithCells="1" sizeWithCells="1">
                  <from>
                    <xdr:col>25</xdr:col>
                    <xdr:colOff>57150</xdr:colOff>
                    <xdr:row>277</xdr:row>
                    <xdr:rowOff>57150</xdr:rowOff>
                  </from>
                  <to>
                    <xdr:col>25</xdr:col>
                    <xdr:colOff>1123950</xdr:colOff>
                    <xdr:row>277</xdr:row>
                    <xdr:rowOff>257175</xdr:rowOff>
                  </to>
                </anchor>
              </controlPr>
            </control>
          </mc:Choice>
        </mc:AlternateContent>
        <mc:AlternateContent xmlns:mc="http://schemas.openxmlformats.org/markup-compatibility/2006">
          <mc:Choice Requires="x14">
            <control shapeId="3337" r:id="rId268" name="Button 265">
              <controlPr defaultSize="0" print="0" autoFill="0" autoPict="0" macro="[0]!opentextblock">
                <anchor moveWithCells="1" sizeWithCells="1">
                  <from>
                    <xdr:col>25</xdr:col>
                    <xdr:colOff>57150</xdr:colOff>
                    <xdr:row>278</xdr:row>
                    <xdr:rowOff>57150</xdr:rowOff>
                  </from>
                  <to>
                    <xdr:col>25</xdr:col>
                    <xdr:colOff>1123950</xdr:colOff>
                    <xdr:row>278</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A14"/>
  <sheetViews>
    <sheetView showGridLines="0" topLeftCell="D7" workbookViewId="0">
      <selection activeCell="F15" sqref="F15:M15"/>
    </sheetView>
  </sheetViews>
  <sheetFormatPr defaultColWidth="0" defaultRowHeight="15"/>
  <cols>
    <col min="1" max="3" width="0" hidden="1" customWidth="1"/>
    <col min="4" max="4" width="2.7109375" customWidth="1"/>
    <col min="5" max="5" width="9.140625" customWidth="1"/>
    <col min="6" max="6" width="14" customWidth="1"/>
    <col min="7" max="8" width="15.7109375" customWidth="1"/>
    <col min="9" max="9" width="13" hidden="1" customWidth="1"/>
    <col min="10" max="10" width="20.140625" customWidth="1"/>
    <col min="11" max="11" width="18.140625" customWidth="1"/>
    <col min="12" max="12" width="14" customWidth="1"/>
    <col min="13" max="14" width="15.7109375" customWidth="1"/>
    <col min="15" max="15" width="20.140625" customWidth="1"/>
    <col min="16" max="16" width="18.140625" customWidth="1"/>
    <col min="17" max="18" width="9.140625" customWidth="1"/>
    <col min="19" max="19" width="18.7109375" customWidth="1"/>
    <col min="20" max="20" width="11.5703125" customWidth="1"/>
    <col min="21" max="21" width="10.42578125" customWidth="1"/>
    <col min="22" max="22" width="31" customWidth="1"/>
    <col min="23" max="23" width="9.140625" customWidth="1"/>
    <col min="24" max="27" width="0" hidden="1" customWidth="1"/>
    <col min="28" max="16384" width="9.140625" hidden="1"/>
  </cols>
  <sheetData>
    <row r="1" spans="1:27" hidden="1">
      <c r="I1">
        <v>0</v>
      </c>
      <c r="L1" t="s">
        <v>111</v>
      </c>
      <c r="M1" t="s">
        <v>122</v>
      </c>
      <c r="N1" t="s">
        <v>660</v>
      </c>
    </row>
    <row r="2" spans="1:27" ht="20.25" hidden="1" customHeight="1">
      <c r="F2" t="s">
        <v>677</v>
      </c>
      <c r="G2" t="s">
        <v>678</v>
      </c>
      <c r="H2" t="s">
        <v>679</v>
      </c>
      <c r="J2" t="s">
        <v>680</v>
      </c>
      <c r="K2" t="s">
        <v>681</v>
      </c>
      <c r="L2" t="s">
        <v>682</v>
      </c>
      <c r="M2" t="s">
        <v>683</v>
      </c>
      <c r="N2" t="s">
        <v>684</v>
      </c>
      <c r="O2" t="s">
        <v>685</v>
      </c>
      <c r="P2" t="s">
        <v>686</v>
      </c>
      <c r="Q2" t="s">
        <v>657</v>
      </c>
      <c r="R2" t="s">
        <v>691</v>
      </c>
      <c r="S2" t="s">
        <v>689</v>
      </c>
      <c r="T2" t="s">
        <v>659</v>
      </c>
      <c r="U2" t="s">
        <v>690</v>
      </c>
      <c r="V2" t="s">
        <v>687</v>
      </c>
    </row>
    <row r="3" spans="1:27" ht="15" hidden="1" customHeight="1">
      <c r="AA3" s="384" t="s">
        <v>662</v>
      </c>
    </row>
    <row r="4" spans="1:27" ht="15.75" hidden="1" customHeight="1">
      <c r="AA4" s="384" t="s">
        <v>663</v>
      </c>
    </row>
    <row r="5" spans="1:27" ht="13.5" hidden="1" customHeight="1">
      <c r="AA5" s="384" t="s">
        <v>664</v>
      </c>
    </row>
    <row r="6" spans="1:27" ht="17.25" hidden="1" customHeight="1">
      <c r="AA6" s="384" t="s">
        <v>665</v>
      </c>
    </row>
    <row r="7" spans="1:27">
      <c r="F7" s="548"/>
      <c r="G7" s="548"/>
      <c r="H7" s="548"/>
      <c r="I7" s="388"/>
      <c r="AA7" s="384" t="s">
        <v>666</v>
      </c>
    </row>
    <row r="8" spans="1:27">
      <c r="F8" s="549"/>
      <c r="G8" s="549"/>
      <c r="H8" s="549"/>
      <c r="I8" s="390"/>
      <c r="AA8" s="384" t="s">
        <v>667</v>
      </c>
    </row>
    <row r="9" spans="1:27" ht="60" customHeight="1">
      <c r="A9" s="7"/>
      <c r="E9" s="479" t="s">
        <v>132</v>
      </c>
      <c r="F9" s="485" t="s">
        <v>649</v>
      </c>
      <c r="G9" s="545"/>
      <c r="H9" s="545"/>
      <c r="I9" s="545"/>
      <c r="J9" s="545"/>
      <c r="K9" s="486"/>
      <c r="L9" s="485" t="s">
        <v>654</v>
      </c>
      <c r="M9" s="545"/>
      <c r="N9" s="545"/>
      <c r="O9" s="545"/>
      <c r="P9" s="486"/>
      <c r="Q9" s="547" t="s">
        <v>655</v>
      </c>
      <c r="R9" s="547"/>
      <c r="S9" s="547"/>
      <c r="T9" s="547"/>
      <c r="U9" s="547"/>
      <c r="V9" s="478" t="s">
        <v>687</v>
      </c>
      <c r="AA9" s="384" t="s">
        <v>668</v>
      </c>
    </row>
    <row r="10" spans="1:27" ht="14.25" customHeight="1">
      <c r="A10" s="7"/>
      <c r="E10" s="537"/>
      <c r="F10" s="478" t="s">
        <v>650</v>
      </c>
      <c r="G10" s="478" t="s">
        <v>651</v>
      </c>
      <c r="H10" s="546" t="s">
        <v>652</v>
      </c>
      <c r="I10" s="387"/>
      <c r="J10" s="478" t="s">
        <v>653</v>
      </c>
      <c r="K10" s="543" t="s">
        <v>673</v>
      </c>
      <c r="L10" s="478" t="s">
        <v>650</v>
      </c>
      <c r="M10" s="478" t="s">
        <v>651</v>
      </c>
      <c r="N10" s="546" t="s">
        <v>652</v>
      </c>
      <c r="O10" s="478" t="s">
        <v>653</v>
      </c>
      <c r="P10" s="543" t="s">
        <v>673</v>
      </c>
      <c r="Q10" s="478" t="s">
        <v>656</v>
      </c>
      <c r="R10" s="478"/>
      <c r="S10" s="478"/>
      <c r="T10" s="478"/>
      <c r="U10" s="478"/>
      <c r="V10" s="478"/>
      <c r="AA10" s="384" t="s">
        <v>669</v>
      </c>
    </row>
    <row r="11" spans="1:27" ht="47.25" customHeight="1">
      <c r="A11" s="7"/>
      <c r="E11" s="538"/>
      <c r="F11" s="478"/>
      <c r="G11" s="478"/>
      <c r="H11" s="546"/>
      <c r="I11" s="387"/>
      <c r="J11" s="478"/>
      <c r="K11" s="544"/>
      <c r="L11" s="478"/>
      <c r="M11" s="478"/>
      <c r="N11" s="546"/>
      <c r="O11" s="478"/>
      <c r="P11" s="544"/>
      <c r="Q11" s="378" t="s">
        <v>657</v>
      </c>
      <c r="R11" s="378" t="s">
        <v>658</v>
      </c>
      <c r="S11" s="392" t="s">
        <v>689</v>
      </c>
      <c r="T11" s="378" t="s">
        <v>659</v>
      </c>
      <c r="U11" s="378" t="s">
        <v>690</v>
      </c>
      <c r="V11" s="478"/>
      <c r="AA11" s="384" t="s">
        <v>670</v>
      </c>
    </row>
    <row r="12" spans="1:27">
      <c r="E12" s="381"/>
      <c r="F12" s="551" t="s">
        <v>671</v>
      </c>
      <c r="G12" s="551"/>
      <c r="H12" s="380"/>
      <c r="I12" s="380"/>
      <c r="J12" s="380"/>
      <c r="K12" s="380"/>
      <c r="L12" s="380"/>
      <c r="M12" s="380"/>
      <c r="N12" s="380"/>
      <c r="O12" s="380"/>
      <c r="P12" s="380"/>
      <c r="Q12" s="380"/>
      <c r="R12" s="380"/>
      <c r="S12" s="380"/>
      <c r="T12" s="380"/>
      <c r="U12" s="380"/>
      <c r="V12" s="382"/>
    </row>
    <row r="13" spans="1:27" ht="21" hidden="1" customHeight="1">
      <c r="E13" s="54"/>
      <c r="F13" s="261"/>
      <c r="G13" s="261"/>
      <c r="H13" s="261"/>
      <c r="I13" s="391"/>
      <c r="J13" s="385"/>
      <c r="K13" s="261"/>
      <c r="L13" s="261"/>
      <c r="M13" s="261"/>
      <c r="N13" s="261"/>
      <c r="O13" s="386"/>
      <c r="P13" s="261"/>
      <c r="Q13" s="100"/>
      <c r="R13" s="100"/>
      <c r="S13" s="100"/>
      <c r="T13" s="75"/>
      <c r="U13" s="75"/>
      <c r="V13" s="393"/>
    </row>
    <row r="14" spans="1:27" ht="24.75" customHeight="1">
      <c r="E14" s="45"/>
      <c r="F14" s="550"/>
      <c r="G14" s="550"/>
      <c r="H14" s="550"/>
      <c r="I14" s="389"/>
      <c r="J14" s="55"/>
      <c r="K14" s="55"/>
      <c r="L14" s="55"/>
      <c r="M14" s="55"/>
      <c r="N14" s="55"/>
      <c r="O14" s="55"/>
      <c r="P14" s="55"/>
      <c r="Q14" s="55"/>
      <c r="R14" s="55"/>
      <c r="S14" s="55"/>
      <c r="T14" s="55"/>
      <c r="U14" s="55"/>
      <c r="V14" s="198"/>
    </row>
  </sheetData>
  <sheetProtection sheet="1" objects="1" scenarios="1"/>
  <dataConsolidate/>
  <mergeCells count="19">
    <mergeCell ref="F7:H8"/>
    <mergeCell ref="F14:H14"/>
    <mergeCell ref="E9:E11"/>
    <mergeCell ref="F10:F11"/>
    <mergeCell ref="G10:G11"/>
    <mergeCell ref="H10:H11"/>
    <mergeCell ref="F12:G12"/>
    <mergeCell ref="K10:K11"/>
    <mergeCell ref="F9:K9"/>
    <mergeCell ref="P10:P11"/>
    <mergeCell ref="L9:P9"/>
    <mergeCell ref="V9:V11"/>
    <mergeCell ref="L10:L11"/>
    <mergeCell ref="M10:M11"/>
    <mergeCell ref="N10:N11"/>
    <mergeCell ref="O10:O11"/>
    <mergeCell ref="Q9:U9"/>
    <mergeCell ref="Q10:U10"/>
    <mergeCell ref="J10:J11"/>
  </mergeCells>
  <dataValidations count="3">
    <dataValidation type="list" allowBlank="1" showInputMessage="1" showErrorMessage="1" sqref="T13:U13">
      <formula1>$L$1:$M$1</formula1>
    </dataValidation>
    <dataValidation type="decimal" allowBlank="1" showInputMessage="1" showErrorMessage="1" prompt="Enter the value without percentage (%) symbol (.e.g. to enter 10.00%, enter it as 10.00)" sqref="Q13:S13">
      <formula1>0</formula1>
      <formula2>100</formula2>
    </dataValidation>
    <dataValidation type="list" allowBlank="1" showInputMessage="1" showErrorMessage="1" sqref="J13 O13">
      <formula1>$AA$3:$AA$11</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sheetPr>
  <dimension ref="B1:XFC16"/>
  <sheetViews>
    <sheetView showGridLines="0" topLeftCell="A6" zoomScale="85" zoomScaleNormal="85" workbookViewId="0">
      <selection activeCell="F16" sqref="F16"/>
    </sheetView>
  </sheetViews>
  <sheetFormatPr defaultColWidth="0" defaultRowHeight="15"/>
  <cols>
    <col min="1" max="1" width="2.7109375" customWidth="1"/>
    <col min="2" max="2" width="4.42578125" hidden="1" customWidth="1"/>
    <col min="3" max="3" width="4" hidden="1" customWidth="1"/>
    <col min="4" max="4" width="2.710937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42578125" customWidth="1"/>
    <col min="17" max="18" width="14.5703125" hidden="1" customWidth="1"/>
    <col min="19" max="19" width="14.5703125" customWidth="1"/>
    <col min="20" max="20" width="19.140625" customWidth="1"/>
    <col min="21" max="21" width="15.42578125" hidden="1" customWidth="1"/>
    <col min="22" max="22" width="9.42578125" hidden="1" customWidth="1"/>
    <col min="23" max="23" width="15.42578125" hidden="1" customWidth="1"/>
    <col min="24" max="24" width="8.7109375" hidden="1" customWidth="1"/>
    <col min="25" max="25" width="15.42578125" customWidth="1"/>
    <col min="26" max="26" width="18.5703125" customWidth="1"/>
    <col min="27" max="27" width="17.140625" customWidth="1"/>
    <col min="28" max="28" width="4.42578125" customWidth="1"/>
    <col min="29" max="16383" width="1.85546875" hidden="1"/>
  </cols>
  <sheetData>
    <row r="1" spans="5:45" hidden="1">
      <c r="I1">
        <v>0</v>
      </c>
      <c r="AD1">
        <f>SUM(AC1:AC65531)</f>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479" t="s">
        <v>142</v>
      </c>
      <c r="T9" s="522" t="s">
        <v>107</v>
      </c>
      <c r="U9" s="522" t="s">
        <v>12</v>
      </c>
      <c r="V9" s="522"/>
      <c r="W9" s="522" t="s">
        <v>13</v>
      </c>
      <c r="X9" s="522"/>
      <c r="Y9" s="522" t="s">
        <v>14</v>
      </c>
      <c r="Z9" s="478" t="s">
        <v>499</v>
      </c>
      <c r="AA9" s="539" t="s">
        <v>517</v>
      </c>
    </row>
    <row r="10" spans="5:45"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c r="Y10" s="522"/>
      <c r="Z10" s="522"/>
      <c r="AA10" s="537"/>
    </row>
    <row r="11" spans="5:45" ht="78.75" customHeight="1">
      <c r="E11" s="538"/>
      <c r="F11" s="522"/>
      <c r="G11" s="522"/>
      <c r="H11" s="522"/>
      <c r="I11" s="522"/>
      <c r="J11" s="522"/>
      <c r="K11" s="522"/>
      <c r="L11" s="522"/>
      <c r="M11" s="32" t="s">
        <v>17</v>
      </c>
      <c r="N11" s="32" t="s">
        <v>18</v>
      </c>
      <c r="O11" s="32" t="s">
        <v>19</v>
      </c>
      <c r="P11" s="522"/>
      <c r="Q11" s="522"/>
      <c r="R11" s="538"/>
      <c r="S11" s="538"/>
      <c r="T11" s="522"/>
      <c r="U11" s="32" t="s">
        <v>20</v>
      </c>
      <c r="V11" s="41" t="s">
        <v>21</v>
      </c>
      <c r="W11" s="32" t="s">
        <v>20</v>
      </c>
      <c r="X11" s="32" t="s">
        <v>21</v>
      </c>
      <c r="Y11" s="522"/>
      <c r="Z11" s="522"/>
      <c r="AA11" s="538"/>
    </row>
    <row r="12" spans="5:45" s="300" customFormat="1" ht="19.5" customHeight="1">
      <c r="E12" s="9" t="s">
        <v>80</v>
      </c>
      <c r="F12" s="552" t="s">
        <v>29</v>
      </c>
      <c r="G12" s="553"/>
      <c r="H12" s="301"/>
      <c r="I12" s="301"/>
      <c r="J12" s="301"/>
      <c r="K12" s="301"/>
      <c r="L12" s="301"/>
      <c r="M12" s="301"/>
      <c r="N12" s="301"/>
      <c r="O12" s="301"/>
      <c r="P12" s="301"/>
      <c r="Q12" s="301"/>
      <c r="R12" s="301"/>
      <c r="S12" s="301"/>
      <c r="T12" s="301"/>
      <c r="U12" s="301"/>
      <c r="V12" s="301"/>
      <c r="W12" s="301"/>
      <c r="X12" s="301"/>
      <c r="Y12" s="301"/>
      <c r="Z12" s="301"/>
      <c r="AA12" s="302"/>
    </row>
    <row r="13" spans="5:45" s="307" customFormat="1" ht="18" hidden="1" customHeight="1">
      <c r="E13" s="308"/>
      <c r="F13" s="303"/>
      <c r="G13" s="304"/>
      <c r="H13" s="305"/>
      <c r="I13" s="306"/>
      <c r="J13" s="306"/>
      <c r="K13" s="309" t="str">
        <f>+IFERROR(IF(COUNT(H13:J13),ROUND(SUM(H13:J13),0),""),"")</f>
        <v/>
      </c>
      <c r="L13" s="310" t="str">
        <f>+IFERROR(IF(COUNT(K13),ROUND(K13/'Shareholding Pattern'!$L$57*100,2),""),0)</f>
        <v/>
      </c>
      <c r="M13" s="311" t="str">
        <f>IF(H13="","",H13)</f>
        <v/>
      </c>
      <c r="N13" s="312"/>
      <c r="O13" s="313" t="str">
        <f>+IFERROR(IF(COUNT(M13:N13),ROUND(SUM(M13,N13),2),""),"")</f>
        <v/>
      </c>
      <c r="P13" s="310" t="str">
        <f>+IFERROR(IF(COUNT(O13),ROUND(O13/('Shareholding Pattern'!$P$58)*100,2),""),0)</f>
        <v/>
      </c>
      <c r="Q13" s="306"/>
      <c r="R13" s="306"/>
      <c r="S13" s="314" t="str">
        <f>+IFERROR(IF(COUNT(Q13:R13),ROUND(SUM(Q13:R13),0),""),"")</f>
        <v/>
      </c>
      <c r="T13" s="310" t="str">
        <f>+IFERROR(IF(COUNT(K13,S13),ROUND(SUM(S13,K13)/SUM('Shareholding Pattern'!$L$57,'Shareholding Pattern'!$T$57)*100,2),""),0)</f>
        <v/>
      </c>
      <c r="U13" s="306"/>
      <c r="V13" s="310" t="str">
        <f>+IFERROR(IF(COUNT(U13),ROUND(SUM(U13)/SUM(K13)*100,2),""),0)</f>
        <v/>
      </c>
      <c r="W13" s="306"/>
      <c r="X13" s="310" t="str">
        <f>+IFERROR(IF(COUNT(W13),ROUND(SUM(W13)/SUM(K13)*100,2),""),0)</f>
        <v/>
      </c>
      <c r="Y13" s="305"/>
      <c r="Z13" s="315"/>
      <c r="AA13" s="336"/>
      <c r="AC13" s="307">
        <f>IF(SUM(H13:Y13)&gt;0,1,0)</f>
        <v>0</v>
      </c>
      <c r="AD13" s="307" t="str">
        <f>IF(COUNT(H15:$Y$14995)=0,"",SUM(AC1:AC65533))</f>
        <v/>
      </c>
    </row>
    <row r="14" spans="5:45" s="300" customFormat="1" ht="25.5" customHeight="1">
      <c r="E14" s="297"/>
      <c r="F14" s="298"/>
      <c r="G14" s="298"/>
      <c r="H14" s="298"/>
      <c r="I14" s="298"/>
      <c r="J14" s="298"/>
      <c r="K14" s="298"/>
      <c r="L14" s="298"/>
      <c r="M14" s="298"/>
      <c r="N14" s="298"/>
      <c r="O14" s="298"/>
      <c r="P14" s="298"/>
      <c r="Q14" s="298"/>
      <c r="R14" s="298"/>
      <c r="S14" s="298"/>
      <c r="T14" s="298"/>
      <c r="U14" s="298"/>
      <c r="V14" s="298"/>
      <c r="W14" s="298"/>
      <c r="X14" s="298"/>
      <c r="Y14" s="298"/>
      <c r="Z14" s="298"/>
      <c r="AA14" s="299"/>
    </row>
    <row r="15" spans="5:45" ht="24.95" hidden="1" customHeight="1">
      <c r="E15" s="14"/>
      <c r="F15" s="15"/>
      <c r="G15" s="15"/>
      <c r="H15" s="15"/>
      <c r="I15" s="197"/>
      <c r="J15" s="197"/>
      <c r="K15" s="197"/>
      <c r="L15" s="15"/>
      <c r="M15" s="15"/>
      <c r="N15" s="15"/>
      <c r="O15" s="15"/>
      <c r="P15" s="15"/>
      <c r="Q15" s="15"/>
      <c r="R15" s="15"/>
      <c r="S15" s="15"/>
      <c r="T15" s="15"/>
      <c r="U15" s="15"/>
      <c r="V15" s="15"/>
      <c r="W15" s="15"/>
      <c r="X15" s="15"/>
      <c r="Y15" s="198"/>
    </row>
    <row r="16" spans="5:45" ht="20.100000000000001" customHeight="1">
      <c r="E16" s="126"/>
      <c r="F16" s="62" t="s">
        <v>450</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Pattern'!$L$57*100,2),""),0)</f>
        <v/>
      </c>
      <c r="M16" s="35" t="str">
        <f>+IFERROR(IF(COUNT(M14:M15),ROUND(SUM(M14:M15),0),""),"")</f>
        <v/>
      </c>
      <c r="N16" s="35" t="str">
        <f>+IFERROR(IF(COUNT(N14:N15),ROUND(SUM(N14:N15),0),""),"")</f>
        <v/>
      </c>
      <c r="O16" s="51" t="str">
        <f>+IFERROR(IF(COUNT(M16:N16),ROUND(SUM(M16,N16),2),""),"")</f>
        <v/>
      </c>
      <c r="P16" s="17" t="str">
        <f>+IFERROR(IF(COUNT(O16),ROUND(O16/('Shareholding Pattern'!$P$58)*100,2),""),0)</f>
        <v/>
      </c>
      <c r="Q16" s="53" t="str">
        <f>+IFERROR(IF(COUNT(Q14:Q15),ROUND(SUM(Q14:Q15),0),""),"")</f>
        <v/>
      </c>
      <c r="R16" s="53" t="str">
        <f>+IFERROR(IF(COUNT(R14:R15),ROUND(SUM(R14:R15),0),""),"")</f>
        <v/>
      </c>
      <c r="S16" s="48" t="str">
        <f>+IFERROR(IF(COUNT(Q16:R16),ROUND(SUM(Q16:R16),0),""),"")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1">
    <mergeCell ref="AA9:AA11"/>
    <mergeCell ref="E9:E11"/>
    <mergeCell ref="F9:F11"/>
    <mergeCell ref="G9:G11"/>
    <mergeCell ref="H9:H11"/>
    <mergeCell ref="I9:I11"/>
    <mergeCell ref="Z9:Z11"/>
    <mergeCell ref="Q9:Q11"/>
    <mergeCell ref="R9:R11"/>
    <mergeCell ref="U9:V10"/>
    <mergeCell ref="W9:X10"/>
    <mergeCell ref="Y9:Y11"/>
    <mergeCell ref="T9:T11"/>
    <mergeCell ref="S9:S11"/>
    <mergeCell ref="F12:G12"/>
    <mergeCell ref="M10:O10"/>
    <mergeCell ref="P10:P11"/>
    <mergeCell ref="J9:J11"/>
    <mergeCell ref="K9:K11"/>
    <mergeCell ref="L9:L11"/>
    <mergeCell ref="M9:P9"/>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vt:i4>
      </vt:variant>
    </vt:vector>
  </HeadingPairs>
  <TitlesOfParts>
    <vt:vector size="42" baseType="lpstr">
      <vt:lpstr>Index</vt:lpstr>
      <vt:lpstr>GeneralInfo</vt:lpstr>
      <vt:lpstr>Declaration</vt:lpstr>
      <vt:lpstr>Summary</vt:lpstr>
      <vt:lpstr>Taxonomy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Bhavyasree</cp:lastModifiedBy>
  <cp:lastPrinted>2016-09-08T06:44:45Z</cp:lastPrinted>
  <dcterms:created xsi:type="dcterms:W3CDTF">2015-12-16T12:56:50Z</dcterms:created>
  <dcterms:modified xsi:type="dcterms:W3CDTF">2020-07-19T12:14:12Z</dcterms:modified>
</cp:coreProperties>
</file>